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1\Mendelu kuchyn\1Projekt\VZT-ACAD\"/>
    </mc:Choice>
  </mc:AlternateContent>
  <xr:revisionPtr revIDLastSave="0" documentId="13_ncr:1_{824E11F3-35EF-4CD0-B3A3-90F0EC881DD9}" xr6:coauthVersionLast="46" xr6:coauthVersionMax="46" xr10:uidLastSave="{00000000-0000-0000-0000-000000000000}"/>
  <bookViews>
    <workbookView xWindow="31875" yWindow="1215" windowWidth="18600" windowHeight="14745" activeTab="2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Rekapitulace!$G$27</definedName>
    <definedName name="Dodavka0">#REF!</definedName>
    <definedName name="HSV">Rekapitulace!$E$27</definedName>
    <definedName name="HSV0">#REF!</definedName>
    <definedName name="HZS">Rekapitulace!$I$27</definedName>
    <definedName name="HZS0">#REF!</definedName>
    <definedName name="JKSO">'Krycí list'!$F$5</definedName>
    <definedName name="MJ">'Krycí list'!$G$5</definedName>
    <definedName name="Mont">Rekapitulace!$H$27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Rekapitulace!$1:$8</definedName>
    <definedName name="Objednatel">'Krycí list'!$C$9</definedName>
    <definedName name="_xlnm.Print_Area" localSheetId="0">'Krycí list'!$A$1:$G$45</definedName>
    <definedName name="_xlnm.Print_Area" localSheetId="2">Položky!$A$1:$G$242</definedName>
    <definedName name="_xlnm.Print_Area" localSheetId="1">Rekapitulace!$A$1:$I$29</definedName>
    <definedName name="OLE_LINK1" localSheetId="2">Položky!$B$231</definedName>
    <definedName name="PocetMJ">'Krycí list'!$G$8</definedName>
    <definedName name="Poznamka">'Krycí list'!$B$37</definedName>
    <definedName name="Projektant">'Krycí list'!$C$8</definedName>
    <definedName name="PSV">Rekapitulace!$F$27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</workbook>
</file>

<file path=xl/calcChain.xml><?xml version="1.0" encoding="utf-8"?>
<calcChain xmlns="http://schemas.openxmlformats.org/spreadsheetml/2006/main">
  <c r="G144" i="6" l="1"/>
  <c r="G134" i="6"/>
  <c r="G115" i="6"/>
  <c r="G101" i="6"/>
  <c r="G126" i="6"/>
  <c r="B13" i="2"/>
  <c r="G142" i="6"/>
  <c r="G140" i="6"/>
  <c r="B11" i="2"/>
  <c r="G124" i="6"/>
  <c r="G122" i="6"/>
  <c r="G82" i="6"/>
  <c r="G113" i="6"/>
  <c r="G111" i="6"/>
  <c r="G109" i="6"/>
  <c r="G107" i="6"/>
  <c r="B10" i="2"/>
  <c r="G99" i="6"/>
  <c r="G97" i="6"/>
  <c r="G95" i="6"/>
  <c r="G93" i="6"/>
  <c r="G91" i="6"/>
  <c r="G89" i="6"/>
  <c r="G79" i="6"/>
  <c r="G78" i="6"/>
  <c r="G77" i="6"/>
  <c r="G72" i="6"/>
  <c r="G132" i="6"/>
  <c r="G130" i="6"/>
  <c r="G128" i="6"/>
  <c r="G52" i="6"/>
  <c r="G65" i="6"/>
  <c r="G50" i="6"/>
  <c r="G40" i="6"/>
  <c r="G44" i="6"/>
  <c r="G37" i="6"/>
  <c r="G212" i="6" s="1"/>
  <c r="G31" i="6"/>
  <c r="G30" i="6"/>
  <c r="G29" i="6"/>
  <c r="G26" i="6"/>
  <c r="G25" i="6"/>
  <c r="G24" i="6"/>
  <c r="G15" i="6"/>
  <c r="G21" i="6"/>
  <c r="G117" i="6" l="1"/>
  <c r="F11" i="2" s="1"/>
  <c r="G136" i="6"/>
  <c r="F7" i="2"/>
  <c r="G146" i="6"/>
  <c r="F13" i="2" s="1"/>
  <c r="G103" i="6"/>
  <c r="F10" i="2" s="1"/>
  <c r="G214" i="6" l="1"/>
  <c r="G19" i="6" l="1"/>
  <c r="G13" i="6"/>
  <c r="G17" i="6"/>
  <c r="F4" i="6" l="1"/>
  <c r="G74" i="6" l="1"/>
  <c r="G60" i="6" l="1"/>
  <c r="G58" i="6"/>
  <c r="G56" i="6"/>
  <c r="G55" i="6"/>
  <c r="G48" i="6"/>
  <c r="G46" i="6"/>
  <c r="G45" i="6"/>
  <c r="D2" i="1"/>
  <c r="G70" i="6"/>
  <c r="G11" i="6"/>
  <c r="G10" i="6"/>
  <c r="G33" i="6"/>
  <c r="G39" i="6"/>
  <c r="G64" i="6"/>
  <c r="H8" i="2" s="1"/>
  <c r="G151" i="6"/>
  <c r="G191" i="6"/>
  <c r="G199" i="6"/>
  <c r="B14" i="2"/>
  <c r="B9" i="2"/>
  <c r="B12" i="2"/>
  <c r="B8" i="2"/>
  <c r="B7" i="2"/>
  <c r="E27" i="2"/>
  <c r="C17" i="1" s="1"/>
  <c r="I27" i="2"/>
  <c r="C21" i="1" s="1"/>
  <c r="C33" i="1"/>
  <c r="F33" i="1" s="1"/>
  <c r="C31" i="1"/>
  <c r="G9" i="1"/>
  <c r="H7" i="2" l="1"/>
  <c r="G211" i="6"/>
  <c r="G81" i="6"/>
  <c r="G213" i="6" s="1"/>
  <c r="G205" i="6"/>
  <c r="G215" i="6" s="1"/>
  <c r="G35" i="6"/>
  <c r="G62" i="6"/>
  <c r="G8" i="2" s="1"/>
  <c r="G210" i="6" l="1"/>
  <c r="H9" i="2"/>
  <c r="F12" i="2"/>
  <c r="F27" i="2" s="1"/>
  <c r="C18" i="1" s="1"/>
  <c r="G7" i="2"/>
  <c r="H14" i="2"/>
  <c r="G27" i="2" l="1"/>
  <c r="C15" i="1" s="1"/>
  <c r="H27" i="2"/>
  <c r="C16" i="1" s="1"/>
  <c r="G216" i="6"/>
  <c r="C19" i="1" l="1"/>
  <c r="C22" i="1" s="1"/>
  <c r="C23" i="1" s="1"/>
  <c r="F30" i="1" s="1"/>
  <c r="F31" i="1" s="1"/>
  <c r="F34" i="1" l="1"/>
</calcChain>
</file>

<file path=xl/sharedStrings.xml><?xml version="1.0" encoding="utf-8"?>
<sst xmlns="http://schemas.openxmlformats.org/spreadsheetml/2006/main" count="355" uniqueCount="269">
  <si>
    <t>Demontáže celkem</t>
  </si>
  <si>
    <t>Přívodní potrubí ocelové čtyřhranné sk.I,  tř. těsnosti B dle ČSN EN 1507</t>
  </si>
  <si>
    <t>Odvodní potrubí ocelové čtyřhranné sk.I,  tř. těsnosti B dle ČSN EN 1507</t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</si>
  <si>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</si>
  <si>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</si>
  <si>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</si>
  <si>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</si>
  <si>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</si>
  <si>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</si>
  <si>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</si>
  <si>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</si>
  <si>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</si>
  <si>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</si>
  <si>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</si>
  <si>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</si>
  <si>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</si>
  <si>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</si>
  <si>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</si>
  <si>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</si>
  <si>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</si>
  <si>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</si>
  <si>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</si>
  <si>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</si>
  <si>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</si>
  <si>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</si>
  <si>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</si>
  <si>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</si>
  <si>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</si>
  <si>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</si>
  <si>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</si>
  <si>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</si>
  <si>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</si>
  <si>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</si>
  <si>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</si>
  <si>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</si>
  <si>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</si>
  <si>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</si>
  <si>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</si>
  <si>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</si>
  <si>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</si>
  <si>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</si>
  <si>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</si>
  <si>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</si>
  <si>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</si>
  <si>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</si>
  <si>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</si>
  <si>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</si>
  <si>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</si>
  <si>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</si>
  <si>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</si>
  <si>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</si>
  <si>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</si>
  <si>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</si>
  <si>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</si>
  <si>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</si>
  <si>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</si>
  <si>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</si>
  <si>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</si>
  <si>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</si>
  <si>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</si>
  <si>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</si>
  <si>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</si>
  <si>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</si>
  <si>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</si>
  <si>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</si>
  <si>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</si>
  <si>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Kontrolní součet</t>
  </si>
  <si>
    <t>Celkem</t>
  </si>
  <si>
    <t>REKAPITULACE  VZDUCHOTECHNIKY</t>
  </si>
  <si>
    <t>počet</t>
  </si>
  <si>
    <t>Poz.</t>
  </si>
  <si>
    <t>3.</t>
  </si>
  <si>
    <t>6.</t>
  </si>
  <si>
    <t>2.</t>
  </si>
  <si>
    <t>1.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</si>
  <si>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</si>
  <si>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</si>
  <si>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</si>
  <si>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</si>
  <si>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</si>
  <si>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</si>
  <si>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</si>
  <si>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</si>
  <si>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</si>
  <si>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</si>
  <si>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</si>
  <si>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</si>
  <si>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</si>
  <si>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</si>
  <si>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</si>
  <si>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</si>
  <si>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</si>
  <si>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</si>
  <si>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</si>
  <si>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</si>
  <si>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</si>
  <si>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</si>
  <si>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</si>
  <si>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</si>
  <si>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</si>
  <si>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</si>
  <si>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</si>
  <si>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</si>
  <si>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</si>
  <si>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</si>
  <si>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</si>
  <si>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</si>
  <si>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</si>
  <si>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</si>
  <si>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</si>
  <si>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</si>
  <si>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</si>
  <si>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</si>
  <si>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</si>
  <si>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</si>
  <si>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</si>
  <si>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</si>
  <si>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</si>
  <si>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</si>
  <si>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</si>
  <si>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</si>
  <si>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</si>
  <si>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</si>
  <si>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</si>
  <si>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</si>
  <si>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3</t>
  </si>
  <si>
    <t>4</t>
  </si>
  <si>
    <t>5</t>
  </si>
  <si>
    <t>3.01</t>
  </si>
  <si>
    <t>ks</t>
  </si>
  <si>
    <t>kg</t>
  </si>
  <si>
    <t>bm</t>
  </si>
  <si>
    <t>m2</t>
  </si>
  <si>
    <t>3.02</t>
  </si>
  <si>
    <t>Materiál pro zhotovení závěsů, spojovací, těsnící a doplňkový materiál pro celkovou montáž zař.č. 1</t>
  </si>
  <si>
    <t>1.01</t>
  </si>
  <si>
    <t>1.02</t>
  </si>
  <si>
    <t>1.03</t>
  </si>
  <si>
    <t>Zkoušky a zaškolení obsluhy:</t>
  </si>
  <si>
    <t>Montáže:</t>
  </si>
  <si>
    <t>1</t>
  </si>
  <si>
    <t>Montáž vč. zaregulování zař.č. 1</t>
  </si>
  <si>
    <t>2</t>
  </si>
  <si>
    <t>Zaregulování vzduchových výkonových parametrů dle projektovaných hodnot.
Dva pracovníci á 24hod</t>
  </si>
  <si>
    <t>Včetně ekologické likvidace</t>
  </si>
  <si>
    <t>kpl</t>
  </si>
  <si>
    <t>1.04</t>
  </si>
  <si>
    <t>4.01</t>
  </si>
  <si>
    <t>4.02</t>
  </si>
  <si>
    <t>4.03</t>
  </si>
  <si>
    <t>3.03</t>
  </si>
  <si>
    <t>3.04</t>
  </si>
  <si>
    <t>3.05</t>
  </si>
  <si>
    <t>3.06</t>
  </si>
  <si>
    <t>3.07</t>
  </si>
  <si>
    <t>1.05</t>
  </si>
  <si>
    <t>1.06</t>
  </si>
  <si>
    <t>1.38</t>
  </si>
  <si>
    <t>1.39</t>
  </si>
  <si>
    <t>4.04</t>
  </si>
  <si>
    <t>4.05</t>
  </si>
  <si>
    <t>1a.</t>
  </si>
  <si>
    <t>Zdroj chladu zař. 1</t>
  </si>
  <si>
    <t>1a.01</t>
  </si>
  <si>
    <t>komunikační řídicí box pro řízení kondenzační jednotky signálem 0-10V</t>
  </si>
  <si>
    <t>Doplnění chladiva R-410A</t>
  </si>
  <si>
    <t>1a.02</t>
  </si>
  <si>
    <t xml:space="preserve">Měděné potrubí vč.chladivové izolace  (pryžové s uzavřenými buňkami)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</si>
  <si>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</si>
  <si>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t>1a.03</t>
  </si>
  <si>
    <t>Kabeláž mezi venkovní jednotkou, kominukačním modulem, solenoidovým ventilem, expanzním ventilem a příslušenstvím + komunikační kabel stíněný dle schématu výrobce</t>
  </si>
  <si>
    <t>1a.04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</si>
  <si>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19,1</t>
    </r>
  </si>
  <si>
    <t>Spojovací, těsnící a doplňkový materiál pro celkovou montáž zař.č. 1a</t>
  </si>
  <si>
    <t>Montáž vč. zprovoznění a zaregulování zař.č. 1a</t>
  </si>
  <si>
    <t>1a</t>
  </si>
  <si>
    <t>sada elektronického expanzního ventilu pro regulaci chladícího výkonu</t>
  </si>
  <si>
    <t xml:space="preserve">Potrubí ocelové čtyřhranné sk.I  </t>
  </si>
  <si>
    <t>4.</t>
  </si>
  <si>
    <t>5.</t>
  </si>
  <si>
    <t>2.01</t>
  </si>
  <si>
    <t>2.02</t>
  </si>
  <si>
    <t>2.03</t>
  </si>
  <si>
    <t>2.04</t>
  </si>
  <si>
    <t>Demontáže stávajících zařízení</t>
  </si>
  <si>
    <t>m</t>
  </si>
  <si>
    <t>Demontáže:</t>
  </si>
  <si>
    <t>7.</t>
  </si>
  <si>
    <t>7.01</t>
  </si>
  <si>
    <t>7.02</t>
  </si>
  <si>
    <t>7.03</t>
  </si>
  <si>
    <t>6</t>
  </si>
  <si>
    <t>7</t>
  </si>
  <si>
    <t>PRÁCE OSTATNÍCH PROFESÍ</t>
  </si>
  <si>
    <t>Práce s oboru ZTI</t>
  </si>
  <si>
    <t>Zednické přípomoci</t>
  </si>
  <si>
    <t>Zednické práce celkem</t>
  </si>
  <si>
    <t>5.01</t>
  </si>
  <si>
    <t>5.02</t>
  </si>
  <si>
    <t>5.03</t>
  </si>
  <si>
    <t>Montážní, spojovací, nosný a pomocný mat.</t>
  </si>
  <si>
    <t>Stavba: MENDELU - Oprava  havarijního stavu VZT, formou výměny jednotky</t>
  </si>
  <si>
    <t>MENDELU - Oprava  havarijního stavu VZT, formou výměny jednotky</t>
  </si>
  <si>
    <t>Vzduchotechnika</t>
  </si>
  <si>
    <r>
      <t>Objekt:</t>
    </r>
    <r>
      <rPr>
        <i/>
        <sz val="10"/>
        <rFont val="Arial CE"/>
      </rPr>
      <t xml:space="preserve"> Vzduchotechnika</t>
    </r>
  </si>
  <si>
    <t>Větrání jídelny - výměna jednotky</t>
  </si>
  <si>
    <t>antivibrační pryž 25 mm pro podložení rámu jednotky</t>
  </si>
  <si>
    <t>Tlumič hluku buňkový s děrovaným plechem 500 x 500 - 2000 náběh, výběh
Útlum tlumiče:
Frekvence (Hz) 63 125 250 500 1k  2k  4k  8k
Útlum (dB)       11  20   30  34  36  30  22  13
Vloženy do potrubí 1000x1000- 2000</t>
  </si>
  <si>
    <t>Šikmý nástavec s mřížkou pro výfuk/sání 1000x1000 
úhel 45°</t>
  </si>
  <si>
    <t>Nátěr konstrukce 1x základní, 2x syntetika</t>
  </si>
  <si>
    <t xml:space="preserve">         do obvodu 5600/ 80% tvarovek</t>
  </si>
  <si>
    <t xml:space="preserve">         do obvodu 4000/ 40% tvarovek</t>
  </si>
  <si>
    <t xml:space="preserve">         do obvodu 3500/ 40% tvarovek</t>
  </si>
  <si>
    <t>Izolace tepelná a protihluková 100mm upevněná na trny s povrchovou úpravou Vodotěsným oplechováním
Veškeré potrubí  na střeše</t>
  </si>
  <si>
    <t>Venkovní kondenzační jednotka, Qch=9,2/23/25,3 kW (min/nom/max), R410A, příkon 8,3kW, 400V, doporučené jištění 30A, rozměry: 1090x380, výška 1625, 144kg, 59dBA, chlazení od --20 do +48 °C</t>
  </si>
  <si>
    <t>Svislá doprava autojeřábem do výšky 11m - pol. 1.01</t>
  </si>
  <si>
    <t>Svislá doprava autojeřábem do výšky 11m - pol. 1a.01</t>
  </si>
  <si>
    <t>Úprava stávající ocelové konstrukce pod jednotku 
rozměr stávající jednotky 2600x3850 váha 1970kg
rozměr nové jednotky 2700x5045 váha 1400kg</t>
  </si>
  <si>
    <t>Úprava stávající ocelové konstrukce pod jednotky 
rozměry stávající jednotky (2ks) 1107x1563 váha 485kg
rozměry nové jednotky (4ks) 1090x380 váha 144kg</t>
  </si>
  <si>
    <t>Tlumič hluku buňkový s děrovaným plechem 250 x 500 - 2000 náběh, výběh
Útlum tlumiče:
Frekvence (Hz) 63 125 250 500 1k  2k  4k  8k
Útlum (dB)       11   18  28   42  47  43  36  27
Vloženy do potrubí 1500x1000- 2000</t>
  </si>
  <si>
    <t xml:space="preserve">Venkovní kondenzační jednotka, Qch=50 kW, R407, 16,4kW, 400V, rozměry: 1563x1107, výška 1570, 485kg, </t>
  </si>
  <si>
    <t>Tlumič hluku kulisový 200 x 1250 - 2000 
Vloženy do potrubí 2ks 11250x1250- 2000</t>
  </si>
  <si>
    <t xml:space="preserve">         do obvodu 5600</t>
  </si>
  <si>
    <t xml:space="preserve">         do obvodu 4000</t>
  </si>
  <si>
    <t xml:space="preserve">         do obvodu 3500</t>
  </si>
  <si>
    <t>Úprava vnitřního uspořádání stávajícího rozvaděče, doplnění jističů, výměna stávajících předělání vnitřního zapojení dle parametrů výrobce (umístěn v podlaží pod střechou)</t>
  </si>
  <si>
    <t>Silnoproudá kabeláž pro propojení elektromotorů vzt. jednotky regulátorů otáček a stávající silnoproude části rozvaděče - vzdálenost jednotky od rozvaděče 35m</t>
  </si>
  <si>
    <t>Práce oboru Silnoproud a MaR</t>
  </si>
  <si>
    <t>Práce oboru Silnoproud a MaR CELKEM vč revize</t>
  </si>
  <si>
    <t>Instalace a zapojení frekvenčních měničů (dodávka VZT ) Výměna za stávající</t>
  </si>
  <si>
    <t>Práce oboru Ústřední vytápění</t>
  </si>
  <si>
    <t>Úprava a doplnění aplikačního software pro regulaci a ovládání VZT jednotky a kondenzačních jednotek</t>
  </si>
  <si>
    <t>Úprava rozvaděče a doplnění funkcí v části silnoproudu a MaR</t>
  </si>
  <si>
    <t>Svislá doprava autojeřábem do výšky 11m - pol. 2.01 a 2.02</t>
  </si>
  <si>
    <t>Slaboproudá kabeláž pro propojení regulačních prvků (regulátory otáček, servopohony, teplotní čidla)  - vzdálenost jednotky od rozvaděče 35m</t>
  </si>
  <si>
    <t>V Brně, únor 2021</t>
  </si>
  <si>
    <r>
      <t>Odvod kondenzátu</t>
    </r>
    <r>
      <rPr>
        <sz val="10"/>
        <rFont val="Arial"/>
        <family val="2"/>
        <charset val="238"/>
      </rPr>
      <t xml:space="preserve"> od VZT jednotky 3ks sifonů dodávka jednotky)</t>
    </r>
  </si>
  <si>
    <t>Práce ostatních profesí:</t>
  </si>
  <si>
    <t>Instalace a zapojení regulačního uzlu  teplovodního ohřívače, výměna za původní. Regulační uzel součást dodávky jednotky.  (umístěn pod stropem v podlaží pod střechou), přípojka topné vody 6/4"
vč. výměny uzavíracích, vypouštěcích a regulačních
ventilů</t>
  </si>
  <si>
    <t>Propojení regulačního uzlu s ohřívačem jednotky (6/4") potrubím vč. pryžové izolace s oplechováním</t>
  </si>
  <si>
    <t>Tlakové zkoušky a oživení systému</t>
  </si>
  <si>
    <t>Práce oboru Ústřední vytápění CELKEM</t>
  </si>
  <si>
    <r>
      <t>Odvod kondenzátu</t>
    </r>
    <r>
      <rPr>
        <sz val="10"/>
        <rFont val="Arial"/>
        <family val="2"/>
        <charset val="238"/>
      </rPr>
      <t xml:space="preserve"> HT DN</t>
    </r>
    <r>
      <rPr>
        <sz val="10"/>
        <rFont val="Arial"/>
        <family val="2"/>
      </rPr>
      <t xml:space="preserve"> 40, od sifonů jednotky do stávajícího potrubí pod stropem  v podlaží pod střechou
2x odpad z rekuperátoru, 1x odpad z chladiče</t>
    </r>
  </si>
  <si>
    <t xml:space="preserve"> Napojení na stávající odpadní potrubí</t>
  </si>
  <si>
    <t xml:space="preserve"> Izolace potrubí pryžová s uzavřenými buňkami s oplechováním tl.50mm</t>
  </si>
  <si>
    <t>Topný kabel protimrazové ochrany vč. termostatu 2ks potrubí od rekuperátoru. Na potrubí nad střechou vč. sifonů - pod izolací. Délka 2m příkon 32W, 230V</t>
  </si>
  <si>
    <t xml:space="preserve">Zkouška těsnosti kanalizace vodou </t>
  </si>
  <si>
    <t>Práce s oboru ZTI CELKEM</t>
  </si>
  <si>
    <t>Systémové uložení potrubí a zařízení, nosné žlábky pro potrubí, objímky s pryžovou manžetou, objímky plastové, fixace hrdel proti vysunutí, pomocný a kotevní materiál</t>
  </si>
  <si>
    <t>Demontáže stávajících silnoproudých a slaboproudých kabeláží k původní jednotce</t>
  </si>
  <si>
    <t>5.04</t>
  </si>
  <si>
    <t>5.05</t>
  </si>
  <si>
    <t>5.06</t>
  </si>
  <si>
    <t>Demontáže stávajícího potrubí a regulačního uzlu  k původní jednotce vč. izolace</t>
  </si>
  <si>
    <t>Demontáže stávajícího potrubí od původní jednotky pod střechu vč. izolace</t>
  </si>
  <si>
    <t>5.07</t>
  </si>
  <si>
    <t>6.01</t>
  </si>
  <si>
    <t>Obnovení stávajících prostupů potrubních přípojek přes střechu</t>
  </si>
  <si>
    <t>6.02</t>
  </si>
  <si>
    <t>6.03</t>
  </si>
  <si>
    <t>Zapravení  prostupů nových  potrubních přípojek přes střechu</t>
  </si>
  <si>
    <t xml:space="preserve">Oprava hydroizolace střechy u prostupů </t>
  </si>
  <si>
    <t>Základní zkoušky jsou součástí  dokončení a předání díla. Zkoušky se dokladují formou písemného protokolu obsahující veškeré projektované, zkoušené a naměřené údaje.
Dva pracovníci á 20hod</t>
  </si>
  <si>
    <t>Zaškolení obsluhy a údržby
Jeden pracovník 8 hod</t>
  </si>
  <si>
    <t>Soupis prací</t>
  </si>
  <si>
    <t>Zpracovatel projektu : Jan Leznar</t>
  </si>
  <si>
    <t>SOUPIS PRACÍ</t>
  </si>
  <si>
    <t>Vzduchotechnická jednotka VTS clima (1580/ 1530 m3/h) ve složení: 
Přívodní část - filtr, deskový rekuperátor 86,5 kW, vodní ohřívač 120,75kW, přímý chladič 4-okruhový 95kW, ventilátor přívodní 11kW
Odvodní část - filtr, ventilátor odvodní 7,5kW, filtr, deskový rekuperátor
Rozměry: 2600x3850, výška 1540, váha 1970kg</t>
  </si>
  <si>
    <r>
      <t>Klimatizační jednotka přívod/odvod, 15800/15300m3/h, 270/250Pa,</t>
    </r>
    <r>
      <rPr>
        <b/>
        <sz val="10"/>
        <rFont val="Arial CE"/>
        <charset val="238"/>
      </rPr>
      <t xml:space="preserve"> venkovní provedení</t>
    </r>
    <r>
      <rPr>
        <sz val="10"/>
        <rFont val="Arial CE"/>
        <charset val="238"/>
      </rPr>
      <t xml:space="preserve">, umístění vedle sebe, na rámu 
</t>
    </r>
    <r>
      <rPr>
        <b/>
        <sz val="10"/>
        <rFont val="Arial CE"/>
        <charset val="238"/>
      </rPr>
      <t xml:space="preserve">Detailní technická data, které je nutno dodržet jsou uvedeny v kapitole 8. Technické zprávy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</si>
</sst>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i/>
      <sz val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  <xf numFmtId="42" fontId="1" fillId="0" borderId="0" applyFont="0" applyFill="0" applyBorder="0" applyAlignment="0" applyProtection="0"/>
    <xf numFmtId="0" fontId="23" fillId="0" borderId="0"/>
  </cellStyleXfs>
  <cellXfs count="338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44" xfId="0" applyNumberFormat="1" applyFont="1" applyBorder="1"/>
    <xf numFmtId="3" fontId="9" fillId="0" borderId="45" xfId="0" applyNumberFormat="1" applyFont="1" applyBorder="1"/>
    <xf numFmtId="49" fontId="7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NumberFormat="1" applyFont="1" applyBorder="1"/>
    <xf numFmtId="0" fontId="0" fillId="0" borderId="0" xfId="0" applyNumberFormat="1" applyBorder="1"/>
    <xf numFmtId="0" fontId="9" fillId="0" borderId="11" xfId="0" applyNumberFormat="1" applyFont="1" applyBorder="1"/>
    <xf numFmtId="3" fontId="7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4" applyFont="1" applyAlignment="1">
      <alignment horizontal="centerContinuous"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 applyBorder="1"/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 applyBorder="1"/>
    <xf numFmtId="49" fontId="23" fillId="0" borderId="46" xfId="0" applyNumberFormat="1" applyFont="1" applyBorder="1" applyAlignment="1">
      <alignment horizontal="left" vertical="top"/>
    </xf>
    <xf numFmtId="49" fontId="25" fillId="0" borderId="46" xfId="0" applyNumberFormat="1" applyFont="1" applyBorder="1" applyAlignment="1">
      <alignment horizontal="left" vertical="top" wrapText="1"/>
    </xf>
    <xf numFmtId="49" fontId="25" fillId="0" borderId="46" xfId="0" applyNumberFormat="1" applyFont="1" applyBorder="1" applyAlignment="1">
      <alignment vertical="top" wrapText="1"/>
    </xf>
    <xf numFmtId="49" fontId="23" fillId="0" borderId="46" xfId="0" applyNumberFormat="1" applyFont="1" applyBorder="1" applyAlignment="1">
      <alignment vertical="top" wrapText="1"/>
    </xf>
    <xf numFmtId="49" fontId="25" fillId="0" borderId="46" xfId="0" applyNumberFormat="1" applyFont="1" applyFill="1" applyBorder="1" applyAlignment="1">
      <alignment vertical="top"/>
    </xf>
    <xf numFmtId="49" fontId="23" fillId="0" borderId="46" xfId="0" applyNumberFormat="1" applyFont="1" applyBorder="1" applyAlignment="1">
      <alignment horizontal="left" vertical="top" wrapText="1"/>
    </xf>
    <xf numFmtId="3" fontId="9" fillId="0" borderId="46" xfId="0" applyNumberFormat="1" applyFont="1" applyBorder="1" applyAlignment="1">
      <alignment vertical="top"/>
    </xf>
    <xf numFmtId="3" fontId="2" fillId="0" borderId="46" xfId="0" applyNumberFormat="1" applyFont="1" applyFill="1" applyBorder="1" applyAlignment="1">
      <alignment vertical="top"/>
    </xf>
    <xf numFmtId="3" fontId="23" fillId="0" borderId="46" xfId="3" applyNumberFormat="1" applyFont="1" applyBorder="1" applyAlignment="1">
      <alignment horizontal="center" vertical="top"/>
    </xf>
    <xf numFmtId="49" fontId="23" fillId="0" borderId="46" xfId="3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>
      <alignment horizontal="left"/>
    </xf>
    <xf numFmtId="0" fontId="4" fillId="0" borderId="46" xfId="0" applyFont="1" applyFill="1" applyBorder="1" applyAlignment="1">
      <alignment vertical="top"/>
    </xf>
    <xf numFmtId="3" fontId="23" fillId="0" borderId="46" xfId="0" applyNumberFormat="1" applyFont="1" applyBorder="1" applyAlignment="1">
      <alignment horizontal="center" vertical="top"/>
    </xf>
    <xf numFmtId="1" fontId="23" fillId="0" borderId="46" xfId="0" applyNumberFormat="1" applyFont="1" applyBorder="1" applyAlignment="1">
      <alignment horizontal="right" vertical="top"/>
    </xf>
    <xf numFmtId="3" fontId="23" fillId="0" borderId="46" xfId="0" applyNumberFormat="1" applyFont="1" applyBorder="1" applyAlignment="1">
      <alignment vertical="top"/>
    </xf>
    <xf numFmtId="49" fontId="25" fillId="0" borderId="46" xfId="0" applyNumberFormat="1" applyFont="1" applyFill="1" applyBorder="1" applyAlignment="1">
      <alignment horizontal="left" vertical="top"/>
    </xf>
    <xf numFmtId="0" fontId="11" fillId="0" borderId="0" xfId="0" applyFont="1"/>
    <xf numFmtId="49" fontId="2" fillId="0" borderId="46" xfId="0" applyNumberFormat="1" applyFont="1" applyBorder="1" applyAlignment="1">
      <alignment horizontal="left" vertical="top" wrapText="1"/>
    </xf>
    <xf numFmtId="3" fontId="2" fillId="0" borderId="46" xfId="0" applyNumberFormat="1" applyFont="1" applyBorder="1" applyAlignment="1">
      <alignment vertical="top"/>
    </xf>
    <xf numFmtId="1" fontId="2" fillId="0" borderId="46" xfId="0" applyNumberFormat="1" applyFont="1" applyBorder="1" applyAlignment="1">
      <alignment horizontal="right" vertical="top"/>
    </xf>
    <xf numFmtId="1" fontId="2" fillId="0" borderId="46" xfId="0" applyNumberFormat="1" applyFont="1" applyBorder="1" applyAlignment="1">
      <alignment vertical="top"/>
    </xf>
    <xf numFmtId="49" fontId="2" fillId="0" borderId="46" xfId="0" applyNumberFormat="1" applyFont="1" applyFill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right" vertical="top"/>
    </xf>
    <xf numFmtId="1" fontId="2" fillId="0" borderId="0" xfId="0" applyNumberFormat="1" applyFont="1" applyBorder="1" applyAlignment="1">
      <alignment vertical="top"/>
    </xf>
    <xf numFmtId="3" fontId="9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49" fontId="2" fillId="0" borderId="46" xfId="0" applyNumberFormat="1" applyFont="1" applyBorder="1" applyAlignment="1">
      <alignment horizontal="center" vertical="top"/>
    </xf>
    <xf numFmtId="49" fontId="2" fillId="0" borderId="46" xfId="0" applyNumberFormat="1" applyFont="1" applyBorder="1" applyAlignment="1">
      <alignment horizontal="left" vertical="top"/>
    </xf>
    <xf numFmtId="49" fontId="2" fillId="0" borderId="46" xfId="0" applyNumberFormat="1" applyFont="1" applyFill="1" applyBorder="1" applyAlignment="1">
      <alignment horizontal="left" vertical="top" wrapText="1"/>
    </xf>
    <xf numFmtId="0" fontId="2" fillId="0" borderId="46" xfId="0" applyFont="1" applyFill="1" applyBorder="1" applyAlignment="1">
      <alignment horizontal="center" vertical="top"/>
    </xf>
    <xf numFmtId="0" fontId="9" fillId="0" borderId="46" xfId="0" applyFont="1" applyFill="1" applyBorder="1" applyAlignment="1">
      <alignment vertical="top"/>
    </xf>
    <xf numFmtId="0" fontId="14" fillId="0" borderId="0" xfId="4" applyFont="1" applyAlignment="1">
      <alignment horizontal="centerContinuous" vertical="top"/>
    </xf>
    <xf numFmtId="1" fontId="14" fillId="0" borderId="0" xfId="4" applyNumberFormat="1" applyFont="1" applyAlignment="1">
      <alignment vertical="top"/>
    </xf>
    <xf numFmtId="0" fontId="14" fillId="0" borderId="0" xfId="4" applyFont="1" applyAlignment="1">
      <alignment horizontal="right" vertical="top"/>
    </xf>
    <xf numFmtId="3" fontId="7" fillId="0" borderId="0" xfId="0" applyNumberFormat="1" applyFont="1" applyBorder="1" applyAlignment="1">
      <alignment vertical="top"/>
    </xf>
    <xf numFmtId="0" fontId="9" fillId="0" borderId="32" xfId="4" applyFont="1" applyFill="1" applyBorder="1" applyAlignment="1">
      <alignment horizontal="center" vertical="top"/>
    </xf>
    <xf numFmtId="0" fontId="9" fillId="0" borderId="53" xfId="4" applyFont="1" applyFill="1" applyBorder="1" applyAlignment="1">
      <alignment horizontal="center" vertical="top"/>
    </xf>
    <xf numFmtId="0" fontId="9" fillId="0" borderId="14" xfId="4" applyFont="1" applyFill="1" applyBorder="1" applyAlignment="1">
      <alignment horizontal="center" vertical="top"/>
    </xf>
    <xf numFmtId="49" fontId="2" fillId="0" borderId="46" xfId="0" applyNumberFormat="1" applyFont="1" applyFill="1" applyBorder="1" applyAlignment="1">
      <alignment horizontal="right" vertical="top"/>
    </xf>
    <xf numFmtId="49" fontId="2" fillId="0" borderId="46" xfId="0" applyNumberFormat="1" applyFont="1" applyFill="1" applyBorder="1" applyAlignment="1">
      <alignment vertical="top" wrapText="1"/>
    </xf>
    <xf numFmtId="3" fontId="9" fillId="0" borderId="46" xfId="0" applyNumberFormat="1" applyFont="1" applyFill="1" applyBorder="1" applyAlignment="1">
      <alignment horizontal="right" vertical="top"/>
    </xf>
    <xf numFmtId="3" fontId="2" fillId="0" borderId="46" xfId="0" applyNumberFormat="1" applyFont="1" applyBorder="1" applyAlignment="1">
      <alignment horizontal="right" vertical="top"/>
    </xf>
    <xf numFmtId="3" fontId="4" fillId="0" borderId="46" xfId="0" applyNumberFormat="1" applyFont="1" applyFill="1" applyBorder="1" applyAlignment="1">
      <alignment vertical="top"/>
    </xf>
    <xf numFmtId="49" fontId="23" fillId="0" borderId="46" xfId="0" applyNumberFormat="1" applyFont="1" applyBorder="1" applyAlignment="1">
      <alignment horizontal="right" vertical="top"/>
    </xf>
    <xf numFmtId="3" fontId="25" fillId="0" borderId="46" xfId="0" applyNumberFormat="1" applyFont="1" applyBorder="1" applyAlignment="1">
      <alignment horizontal="center" vertical="top"/>
    </xf>
    <xf numFmtId="1" fontId="25" fillId="0" borderId="46" xfId="0" applyNumberFormat="1" applyFont="1" applyBorder="1" applyAlignment="1">
      <alignment horizontal="right" vertical="top"/>
    </xf>
    <xf numFmtId="3" fontId="25" fillId="0" borderId="46" xfId="0" applyNumberFormat="1" applyFont="1" applyBorder="1" applyAlignment="1">
      <alignment vertical="top"/>
    </xf>
    <xf numFmtId="49" fontId="23" fillId="0" borderId="46" xfId="0" applyNumberFormat="1" applyFont="1" applyFill="1" applyBorder="1" applyAlignment="1">
      <alignment vertical="top"/>
    </xf>
    <xf numFmtId="3" fontId="9" fillId="0" borderId="0" xfId="0" applyNumberFormat="1" applyFont="1" applyAlignment="1">
      <alignment vertical="top"/>
    </xf>
    <xf numFmtId="3" fontId="0" fillId="0" borderId="0" xfId="0" applyNumberFormat="1" applyBorder="1"/>
    <xf numFmtId="0" fontId="23" fillId="0" borderId="0" xfId="0" applyFont="1"/>
    <xf numFmtId="3" fontId="16" fillId="0" borderId="0" xfId="0" applyNumberFormat="1" applyFont="1" applyBorder="1" applyAlignment="1">
      <alignment vertical="top"/>
    </xf>
    <xf numFmtId="49" fontId="9" fillId="0" borderId="46" xfId="0" applyNumberFormat="1" applyFont="1" applyBorder="1" applyAlignment="1">
      <alignment horizontal="center" vertical="top"/>
    </xf>
    <xf numFmtId="1" fontId="9" fillId="0" borderId="46" xfId="0" applyNumberFormat="1" applyFont="1" applyBorder="1" applyAlignment="1">
      <alignment vertical="top"/>
    </xf>
    <xf numFmtId="49" fontId="2" fillId="0" borderId="46" xfId="0" applyNumberFormat="1" applyFont="1" applyFill="1" applyBorder="1" applyAlignment="1">
      <alignment horizontal="center" vertical="top"/>
    </xf>
    <xf numFmtId="1" fontId="2" fillId="0" borderId="46" xfId="0" applyNumberFormat="1" applyFont="1" applyFill="1" applyBorder="1" applyAlignment="1">
      <alignment horizontal="right" vertical="top"/>
    </xf>
    <xf numFmtId="3" fontId="23" fillId="3" borderId="46" xfId="3" applyNumberFormat="1" applyFont="1" applyFill="1" applyBorder="1" applyAlignment="1">
      <alignment vertical="top"/>
    </xf>
    <xf numFmtId="3" fontId="23" fillId="0" borderId="46" xfId="3" applyNumberFormat="1" applyFont="1" applyBorder="1" applyAlignment="1">
      <alignment horizontal="right" vertical="top"/>
    </xf>
    <xf numFmtId="49" fontId="23" fillId="0" borderId="46" xfId="0" applyNumberFormat="1" applyFont="1" applyFill="1" applyBorder="1" applyAlignment="1">
      <alignment horizontal="left" vertical="top"/>
    </xf>
    <xf numFmtId="3" fontId="23" fillId="0" borderId="46" xfId="0" applyNumberFormat="1" applyFont="1" applyFill="1" applyBorder="1" applyAlignment="1">
      <alignment horizontal="center" vertical="top"/>
    </xf>
    <xf numFmtId="1" fontId="23" fillId="0" borderId="46" xfId="0" applyNumberFormat="1" applyFont="1" applyFill="1" applyBorder="1" applyAlignment="1">
      <alignment horizontal="right" vertical="top"/>
    </xf>
    <xf numFmtId="3" fontId="23" fillId="0" borderId="46" xfId="0" applyNumberFormat="1" applyFont="1" applyFill="1" applyBorder="1" applyAlignment="1">
      <alignment vertical="top"/>
    </xf>
    <xf numFmtId="0" fontId="23" fillId="0" borderId="46" xfId="0" applyFont="1" applyFill="1" applyBorder="1" applyAlignment="1">
      <alignment vertical="top" wrapText="1"/>
    </xf>
    <xf numFmtId="3" fontId="9" fillId="0" borderId="46" xfId="0" applyNumberFormat="1" applyFont="1" applyFill="1" applyBorder="1" applyAlignment="1">
      <alignment vertical="top"/>
    </xf>
    <xf numFmtId="49" fontId="0" fillId="0" borderId="0" xfId="0" applyNumberFormat="1" applyFont="1" applyAlignment="1">
      <alignment horizontal="left" vertical="top" wrapText="1"/>
    </xf>
    <xf numFmtId="0" fontId="2" fillId="0" borderId="0" xfId="4" applyFont="1" applyAlignment="1">
      <alignment vertical="top"/>
    </xf>
    <xf numFmtId="3" fontId="2" fillId="0" borderId="0" xfId="4" applyNumberFormat="1" applyFont="1" applyBorder="1" applyAlignment="1">
      <alignment vertical="top"/>
    </xf>
    <xf numFmtId="0" fontId="2" fillId="0" borderId="0" xfId="4" applyFont="1" applyBorder="1" applyAlignment="1">
      <alignment vertical="top"/>
    </xf>
    <xf numFmtId="49" fontId="2" fillId="0" borderId="0" xfId="4" applyNumberFormat="1" applyFont="1" applyAlignment="1">
      <alignment vertical="top"/>
    </xf>
    <xf numFmtId="0" fontId="2" fillId="0" borderId="51" xfId="4" applyFont="1" applyBorder="1" applyAlignment="1">
      <alignment vertical="top"/>
    </xf>
    <xf numFmtId="0" fontId="2" fillId="0" borderId="49" xfId="4" applyFont="1" applyBorder="1" applyAlignment="1">
      <alignment horizontal="left" vertical="top"/>
    </xf>
    <xf numFmtId="0" fontId="2" fillId="0" borderId="52" xfId="4" applyFont="1" applyBorder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53" xfId="4" applyFont="1" applyFill="1" applyBorder="1" applyAlignment="1">
      <alignment horizontal="center" vertical="top"/>
    </xf>
    <xf numFmtId="49" fontId="2" fillId="0" borderId="53" xfId="4" applyNumberFormat="1" applyFont="1" applyFill="1" applyBorder="1" applyAlignment="1">
      <alignment vertical="top"/>
    </xf>
    <xf numFmtId="0" fontId="2" fillId="0" borderId="32" xfId="4" applyFont="1" applyFill="1" applyBorder="1" applyAlignment="1">
      <alignment horizontal="center" vertical="top"/>
    </xf>
    <xf numFmtId="1" fontId="2" fillId="0" borderId="32" xfId="4" applyNumberFormat="1" applyFont="1" applyFill="1" applyBorder="1" applyAlignment="1">
      <alignment vertical="top"/>
    </xf>
    <xf numFmtId="0" fontId="2" fillId="0" borderId="14" xfId="4" applyFont="1" applyFill="1" applyBorder="1" applyAlignment="1">
      <alignment horizontal="center" vertical="top"/>
    </xf>
    <xf numFmtId="49" fontId="2" fillId="0" borderId="14" xfId="4" applyNumberFormat="1" applyFont="1" applyFill="1" applyBorder="1" applyAlignment="1">
      <alignment vertical="top"/>
    </xf>
    <xf numFmtId="1" fontId="2" fillId="0" borderId="14" xfId="4" applyNumberFormat="1" applyFont="1" applyFill="1" applyBorder="1" applyAlignment="1">
      <alignment vertical="top"/>
    </xf>
    <xf numFmtId="49" fontId="2" fillId="0" borderId="46" xfId="0" applyNumberFormat="1" applyFont="1" applyBorder="1" applyAlignment="1">
      <alignment vertical="top"/>
    </xf>
    <xf numFmtId="49" fontId="23" fillId="0" borderId="46" xfId="0" applyNumberFormat="1" applyFont="1" applyFill="1" applyBorder="1" applyAlignment="1">
      <alignment horizontal="left" vertical="top" wrapText="1"/>
    </xf>
    <xf numFmtId="3" fontId="23" fillId="0" borderId="46" xfId="0" applyNumberFormat="1" applyFont="1" applyBorder="1" applyAlignment="1">
      <alignment horizontal="right" vertical="top"/>
    </xf>
    <xf numFmtId="3" fontId="2" fillId="0" borderId="46" xfId="0" applyNumberFormat="1" applyFont="1" applyFill="1" applyBorder="1" applyAlignment="1">
      <alignment horizontal="center" vertical="top"/>
    </xf>
    <xf numFmtId="3" fontId="2" fillId="0" borderId="46" xfId="0" applyNumberFormat="1" applyFont="1" applyBorder="1" applyAlignment="1">
      <alignment horizontal="center" vertical="top"/>
    </xf>
    <xf numFmtId="49" fontId="2" fillId="0" borderId="46" xfId="0" applyNumberFormat="1" applyFont="1" applyFill="1" applyBorder="1" applyAlignment="1">
      <alignment vertical="top"/>
    </xf>
    <xf numFmtId="49" fontId="4" fillId="0" borderId="46" xfId="0" applyNumberFormat="1" applyFont="1" applyFill="1" applyBorder="1" applyAlignment="1">
      <alignment horizontal="left" vertical="top"/>
    </xf>
    <xf numFmtId="49" fontId="4" fillId="0" borderId="46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center" vertical="top"/>
    </xf>
    <xf numFmtId="3" fontId="2" fillId="0" borderId="0" xfId="1" applyNumberFormat="1" applyFont="1" applyBorder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49" fontId="23" fillId="0" borderId="0" xfId="0" applyNumberFormat="1" applyFont="1" applyBorder="1" applyAlignment="1">
      <alignment horizontal="left" vertical="top" wrapText="1"/>
    </xf>
    <xf numFmtId="3" fontId="9" fillId="0" borderId="0" xfId="0" applyNumberFormat="1" applyFont="1" applyFill="1" applyBorder="1" applyAlignment="1">
      <alignment vertical="top"/>
    </xf>
    <xf numFmtId="1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vertical="top"/>
    </xf>
    <xf numFmtId="49" fontId="0" fillId="0" borderId="46" xfId="0" applyNumberFormat="1" applyFont="1" applyBorder="1" applyAlignment="1">
      <alignment vertical="top"/>
    </xf>
    <xf numFmtId="49" fontId="0" fillId="0" borderId="46" xfId="0" applyNumberFormat="1" applyFont="1" applyFill="1" applyBorder="1" applyAlignment="1">
      <alignment vertical="top"/>
    </xf>
    <xf numFmtId="49" fontId="23" fillId="0" borderId="46" xfId="7" applyNumberFormat="1" applyFont="1" applyFill="1" applyBorder="1" applyAlignment="1" applyProtection="1">
      <alignment horizontal="left" vertical="top" wrapText="1"/>
    </xf>
    <xf numFmtId="49" fontId="23" fillId="0" borderId="46" xfId="7" applyNumberFormat="1" applyFont="1" applyFill="1" applyBorder="1" applyAlignment="1" applyProtection="1">
      <alignment horizontal="left" vertical="top"/>
    </xf>
    <xf numFmtId="3" fontId="11" fillId="2" borderId="46" xfId="0" applyNumberFormat="1" applyFont="1" applyFill="1" applyBorder="1" applyAlignment="1">
      <alignment vertical="center"/>
    </xf>
    <xf numFmtId="49" fontId="11" fillId="0" borderId="46" xfId="0" applyNumberFormat="1" applyFont="1" applyBorder="1" applyAlignment="1">
      <alignment horizontal="left" vertical="top"/>
    </xf>
    <xf numFmtId="49" fontId="11" fillId="0" borderId="46" xfId="0" applyNumberFormat="1" applyFont="1" applyBorder="1" applyAlignment="1">
      <alignment horizontal="left" vertical="top" wrapText="1"/>
    </xf>
    <xf numFmtId="49" fontId="17" fillId="0" borderId="46" xfId="0" applyNumberFormat="1" applyFont="1" applyBorder="1" applyAlignment="1">
      <alignment horizontal="left" vertical="top" wrapText="1"/>
    </xf>
    <xf numFmtId="0" fontId="11" fillId="0" borderId="46" xfId="0" applyFont="1" applyBorder="1" applyAlignment="1">
      <alignment vertical="top" wrapText="1"/>
    </xf>
    <xf numFmtId="49" fontId="11" fillId="0" borderId="46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horizontal="left" vertical="top"/>
    </xf>
    <xf numFmtId="49" fontId="9" fillId="0" borderId="46" xfId="0" applyNumberFormat="1" applyFont="1" applyBorder="1" applyAlignment="1">
      <alignment horizontal="left" vertical="top" wrapText="1"/>
    </xf>
    <xf numFmtId="49" fontId="25" fillId="0" borderId="46" xfId="0" applyNumberFormat="1" applyFont="1" applyBorder="1" applyAlignment="1">
      <alignment vertical="top"/>
    </xf>
    <xf numFmtId="49" fontId="4" fillId="4" borderId="46" xfId="0" applyNumberFormat="1" applyFont="1" applyFill="1" applyBorder="1" applyAlignment="1">
      <alignment horizontal="left" vertical="top"/>
    </xf>
    <xf numFmtId="0" fontId="25" fillId="4" borderId="46" xfId="4" applyFont="1" applyFill="1" applyBorder="1"/>
    <xf numFmtId="49" fontId="25" fillId="4" borderId="46" xfId="0" applyNumberFormat="1" applyFont="1" applyFill="1" applyBorder="1" applyAlignment="1">
      <alignment vertical="top"/>
    </xf>
    <xf numFmtId="3" fontId="23" fillId="4" borderId="46" xfId="0" applyNumberFormat="1" applyFont="1" applyFill="1" applyBorder="1" applyAlignment="1">
      <alignment horizontal="center" vertical="top"/>
    </xf>
    <xf numFmtId="49" fontId="23" fillId="4" borderId="46" xfId="0" applyNumberFormat="1" applyFont="1" applyFill="1" applyBorder="1" applyAlignment="1">
      <alignment horizontal="right" vertical="top"/>
    </xf>
    <xf numFmtId="3" fontId="23" fillId="4" borderId="46" xfId="0" applyNumberFormat="1" applyFont="1" applyFill="1" applyBorder="1" applyAlignment="1">
      <alignment vertical="top"/>
    </xf>
    <xf numFmtId="49" fontId="0" fillId="0" borderId="46" xfId="0" applyNumberFormat="1" applyBorder="1" applyAlignment="1">
      <alignment horizontal="left" vertical="top"/>
    </xf>
    <xf numFmtId="0" fontId="23" fillId="0" borderId="46" xfId="4" applyFont="1" applyBorder="1" applyAlignment="1">
      <alignment vertical="top" wrapText="1"/>
    </xf>
    <xf numFmtId="49" fontId="23" fillId="0" borderId="46" xfId="4" applyNumberFormat="1" applyFont="1" applyBorder="1" applyAlignment="1">
      <alignment horizontal="center" vertical="top" shrinkToFit="1"/>
    </xf>
    <xf numFmtId="3" fontId="23" fillId="0" borderId="46" xfId="4" applyNumberFormat="1" applyFont="1" applyBorder="1" applyAlignment="1">
      <alignment horizontal="right" vertical="top"/>
    </xf>
    <xf numFmtId="3" fontId="23" fillId="0" borderId="46" xfId="4" applyNumberFormat="1" applyFont="1" applyBorder="1" applyAlignment="1">
      <alignment vertical="top"/>
    </xf>
    <xf numFmtId="49" fontId="11" fillId="0" borderId="46" xfId="0" applyNumberFormat="1" applyFont="1" applyBorder="1" applyAlignment="1">
      <alignment horizontal="center" vertical="top"/>
    </xf>
    <xf numFmtId="1" fontId="11" fillId="0" borderId="46" xfId="0" applyNumberFormat="1" applyFont="1" applyBorder="1" applyAlignment="1">
      <alignment horizontal="right" vertical="top"/>
    </xf>
    <xf numFmtId="3" fontId="11" fillId="0" borderId="46" xfId="0" applyNumberFormat="1" applyFont="1" applyBorder="1" applyAlignment="1">
      <alignment vertical="top"/>
    </xf>
    <xf numFmtId="49" fontId="4" fillId="4" borderId="46" xfId="0" applyNumberFormat="1" applyFont="1" applyFill="1" applyBorder="1" applyAlignment="1">
      <alignment horizontal="left" vertical="top" wrapText="1"/>
    </xf>
    <xf numFmtId="49" fontId="2" fillId="4" borderId="46" xfId="0" applyNumberFormat="1" applyFont="1" applyFill="1" applyBorder="1" applyAlignment="1">
      <alignment horizontal="center" vertical="top"/>
    </xf>
    <xf numFmtId="3" fontId="2" fillId="4" borderId="46" xfId="0" applyNumberFormat="1" applyFont="1" applyFill="1" applyBorder="1" applyAlignment="1">
      <alignment vertical="top"/>
    </xf>
    <xf numFmtId="3" fontId="21" fillId="4" borderId="46" xfId="0" applyNumberFormat="1" applyFont="1" applyFill="1" applyBorder="1" applyAlignment="1">
      <alignment vertical="top"/>
    </xf>
    <xf numFmtId="3" fontId="7" fillId="4" borderId="46" xfId="0" applyNumberFormat="1" applyFont="1" applyFill="1" applyBorder="1" applyAlignment="1">
      <alignment vertical="top"/>
    </xf>
    <xf numFmtId="49" fontId="11" fillId="4" borderId="46" xfId="0" applyNumberFormat="1" applyFont="1" applyFill="1" applyBorder="1" applyAlignment="1">
      <alignment horizontal="center" vertical="top"/>
    </xf>
    <xf numFmtId="3" fontId="11" fillId="4" borderId="46" xfId="0" applyNumberFormat="1" applyFont="1" applyFill="1" applyBorder="1" applyAlignment="1">
      <alignment vertical="top"/>
    </xf>
    <xf numFmtId="49" fontId="7" fillId="4" borderId="46" xfId="0" applyNumberFormat="1" applyFont="1" applyFill="1" applyBorder="1" applyAlignment="1">
      <alignment horizontal="left" vertical="top"/>
    </xf>
    <xf numFmtId="49" fontId="7" fillId="4" borderId="46" xfId="0" applyNumberFormat="1" applyFont="1" applyFill="1" applyBorder="1" applyAlignment="1">
      <alignment horizontal="left" vertical="top" wrapText="1"/>
    </xf>
    <xf numFmtId="49" fontId="31" fillId="4" borderId="46" xfId="0" applyNumberFormat="1" applyFont="1" applyFill="1" applyBorder="1" applyAlignment="1">
      <alignment horizontal="left" vertical="top"/>
    </xf>
    <xf numFmtId="0" fontId="31" fillId="4" borderId="46" xfId="0" applyFont="1" applyFill="1" applyBorder="1" applyAlignment="1">
      <alignment vertical="top"/>
    </xf>
    <xf numFmtId="49" fontId="11" fillId="4" borderId="46" xfId="0" applyNumberFormat="1" applyFont="1" applyFill="1" applyBorder="1" applyAlignment="1">
      <alignment horizontal="center" vertical="center"/>
    </xf>
    <xf numFmtId="1" fontId="11" fillId="4" borderId="46" xfId="0" applyNumberFormat="1" applyFont="1" applyFill="1" applyBorder="1" applyAlignment="1">
      <alignment vertical="center"/>
    </xf>
    <xf numFmtId="3" fontId="11" fillId="4" borderId="46" xfId="0" applyNumberFormat="1" applyFont="1" applyFill="1" applyBorder="1" applyAlignment="1">
      <alignment vertical="center"/>
    </xf>
    <xf numFmtId="0" fontId="11" fillId="4" borderId="46" xfId="0" applyFont="1" applyFill="1" applyBorder="1" applyAlignment="1">
      <alignment vertical="top"/>
    </xf>
    <xf numFmtId="3" fontId="31" fillId="4" borderId="46" xfId="2" applyNumberFormat="1" applyFont="1" applyFill="1" applyBorder="1" applyAlignment="1">
      <alignment vertical="center"/>
    </xf>
    <xf numFmtId="49" fontId="25" fillId="4" borderId="46" xfId="0" applyNumberFormat="1" applyFont="1" applyFill="1" applyBorder="1" applyAlignment="1">
      <alignment horizontal="left" vertical="top"/>
    </xf>
    <xf numFmtId="0" fontId="4" fillId="4" borderId="46" xfId="0" applyFont="1" applyFill="1" applyBorder="1" applyAlignment="1">
      <alignment vertical="top"/>
    </xf>
    <xf numFmtId="1" fontId="23" fillId="4" borderId="46" xfId="0" applyNumberFormat="1" applyFont="1" applyFill="1" applyBorder="1" applyAlignment="1">
      <alignment horizontal="right" vertical="top"/>
    </xf>
    <xf numFmtId="3" fontId="4" fillId="4" borderId="46" xfId="0" applyNumberFormat="1" applyFont="1" applyFill="1" applyBorder="1" applyAlignment="1">
      <alignment vertical="top"/>
    </xf>
    <xf numFmtId="0" fontId="4" fillId="4" borderId="46" xfId="0" applyFont="1" applyFill="1" applyBorder="1" applyAlignment="1">
      <alignment vertical="top" wrapText="1"/>
    </xf>
    <xf numFmtId="0" fontId="2" fillId="4" borderId="46" xfId="0" applyFont="1" applyFill="1" applyBorder="1" applyAlignment="1">
      <alignment vertical="top"/>
    </xf>
    <xf numFmtId="1" fontId="2" fillId="4" borderId="46" xfId="0" applyNumberFormat="1" applyFont="1" applyFill="1" applyBorder="1" applyAlignment="1">
      <alignment vertical="top"/>
    </xf>
    <xf numFmtId="1" fontId="2" fillId="4" borderId="46" xfId="0" applyNumberFormat="1" applyFont="1" applyFill="1" applyBorder="1" applyAlignment="1">
      <alignment horizontal="right" vertical="top"/>
    </xf>
    <xf numFmtId="49" fontId="5" fillId="4" borderId="9" xfId="0" applyNumberFormat="1" applyFont="1" applyFill="1" applyBorder="1"/>
    <xf numFmtId="49" fontId="0" fillId="4" borderId="10" xfId="0" applyNumberFormat="1" applyFill="1" applyBorder="1"/>
    <xf numFmtId="0" fontId="29" fillId="4" borderId="0" xfId="0" applyFont="1" applyFill="1" applyBorder="1"/>
    <xf numFmtId="0" fontId="24" fillId="4" borderId="0" xfId="0" applyFont="1" applyFill="1" applyBorder="1"/>
    <xf numFmtId="0" fontId="21" fillId="4" borderId="0" xfId="0" applyFont="1" applyFill="1" applyBorder="1"/>
    <xf numFmtId="0" fontId="30" fillId="4" borderId="0" xfId="0" applyFont="1" applyFill="1" applyBorder="1"/>
    <xf numFmtId="49" fontId="21" fillId="4" borderId="21" xfId="0" applyNumberFormat="1" applyFont="1" applyFill="1" applyBorder="1" applyAlignment="1">
      <alignment horizontal="left"/>
    </xf>
    <xf numFmtId="0" fontId="8" fillId="4" borderId="36" xfId="0" applyFont="1" applyFill="1" applyBorder="1"/>
    <xf numFmtId="0" fontId="8" fillId="4" borderId="37" xfId="0" applyFont="1" applyFill="1" applyBorder="1"/>
    <xf numFmtId="0" fontId="8" fillId="4" borderId="39" xfId="0" applyFont="1" applyFill="1" applyBorder="1"/>
    <xf numFmtId="166" fontId="8" fillId="4" borderId="37" xfId="0" applyNumberFormat="1" applyFont="1" applyFill="1" applyBorder="1"/>
    <xf numFmtId="0" fontId="8" fillId="4" borderId="40" xfId="0" applyFont="1" applyFill="1" applyBorder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27" xfId="0" applyFont="1" applyFill="1" applyBorder="1"/>
    <xf numFmtId="0" fontId="7" fillId="4" borderId="41" xfId="0" applyFont="1" applyFill="1" applyBorder="1"/>
    <xf numFmtId="0" fontId="7" fillId="4" borderId="42" xfId="0" applyFont="1" applyFill="1" applyBorder="1"/>
    <xf numFmtId="0" fontId="7" fillId="4" borderId="43" xfId="0" applyFont="1" applyFill="1" applyBorder="1"/>
    <xf numFmtId="0" fontId="7" fillId="4" borderId="25" xfId="0" applyFont="1" applyFill="1" applyBorder="1"/>
    <xf numFmtId="3" fontId="7" fillId="4" borderId="27" xfId="0" applyNumberFormat="1" applyFont="1" applyFill="1" applyBorder="1"/>
    <xf numFmtId="3" fontId="7" fillId="4" borderId="41" xfId="0" applyNumberFormat="1" applyFont="1" applyFill="1" applyBorder="1"/>
    <xf numFmtId="3" fontId="7" fillId="4" borderId="42" xfId="0" applyNumberFormat="1" applyFont="1" applyFill="1" applyBorder="1"/>
    <xf numFmtId="3" fontId="7" fillId="4" borderId="43" xfId="0" applyNumberFormat="1" applyFont="1" applyFill="1" applyBorder="1"/>
    <xf numFmtId="49" fontId="0" fillId="0" borderId="46" xfId="0" applyNumberFormat="1" applyFont="1" applyBorder="1" applyAlignment="1">
      <alignment horizontal="left" vertical="top" wrapText="1"/>
    </xf>
    <xf numFmtId="49" fontId="0" fillId="0" borderId="46" xfId="0" applyNumberFormat="1" applyFont="1" applyBorder="1" applyAlignment="1">
      <alignment horizontal="center" vertical="top"/>
    </xf>
    <xf numFmtId="1" fontId="9" fillId="0" borderId="46" xfId="0" applyNumberFormat="1" applyFont="1" applyBorder="1" applyAlignment="1">
      <alignment horizontal="right" vertical="top"/>
    </xf>
    <xf numFmtId="49" fontId="0" fillId="0" borderId="46" xfId="0" applyNumberFormat="1" applyFont="1" applyBorder="1" applyAlignment="1">
      <alignment horizontal="left" vertical="top"/>
    </xf>
    <xf numFmtId="3" fontId="17" fillId="0" borderId="46" xfId="0" applyNumberFormat="1" applyFont="1" applyBorder="1" applyAlignment="1">
      <alignment horizontal="right" vertical="top"/>
    </xf>
    <xf numFmtId="49" fontId="0" fillId="4" borderId="46" xfId="0" applyNumberFormat="1" applyFont="1" applyFill="1" applyBorder="1" applyAlignment="1">
      <alignment horizontal="center" vertical="top"/>
    </xf>
    <xf numFmtId="3" fontId="0" fillId="0" borderId="46" xfId="0" applyNumberFormat="1" applyBorder="1" applyAlignment="1">
      <alignment vertical="top"/>
    </xf>
    <xf numFmtId="49" fontId="31" fillId="5" borderId="46" xfId="0" applyNumberFormat="1" applyFont="1" applyFill="1" applyBorder="1" applyAlignment="1">
      <alignment horizontal="left" vertical="top"/>
    </xf>
    <xf numFmtId="0" fontId="11" fillId="5" borderId="46" xfId="0" applyFont="1" applyFill="1" applyBorder="1" applyAlignment="1">
      <alignment vertical="top"/>
    </xf>
    <xf numFmtId="49" fontId="11" fillId="5" borderId="46" xfId="0" applyNumberFormat="1" applyFont="1" applyFill="1" applyBorder="1" applyAlignment="1">
      <alignment horizontal="center" vertical="top"/>
    </xf>
    <xf numFmtId="1" fontId="11" fillId="5" borderId="46" xfId="0" applyNumberFormat="1" applyFont="1" applyFill="1" applyBorder="1" applyAlignment="1">
      <alignment vertical="top"/>
    </xf>
    <xf numFmtId="3" fontId="11" fillId="5" borderId="46" xfId="0" applyNumberFormat="1" applyFont="1" applyFill="1" applyBorder="1" applyAlignment="1">
      <alignment vertical="top"/>
    </xf>
    <xf numFmtId="3" fontId="4" fillId="5" borderId="46" xfId="0" applyNumberFormat="1" applyFont="1" applyFill="1" applyBorder="1" applyAlignment="1">
      <alignment vertical="top"/>
    </xf>
    <xf numFmtId="0" fontId="2" fillId="4" borderId="46" xfId="0" applyFont="1" applyFill="1" applyBorder="1" applyAlignment="1">
      <alignment horizontal="center" vertical="top"/>
    </xf>
    <xf numFmtId="3" fontId="4" fillId="4" borderId="46" xfId="0" applyNumberFormat="1" applyFont="1" applyFill="1" applyBorder="1" applyAlignment="1">
      <alignment horizontal="right" vertical="top"/>
    </xf>
    <xf numFmtId="49" fontId="0" fillId="0" borderId="46" xfId="0" applyNumberFormat="1" applyFont="1" applyFill="1" applyBorder="1" applyAlignment="1">
      <alignment horizontal="left" vertical="top" wrapText="1"/>
    </xf>
    <xf numFmtId="49" fontId="23" fillId="0" borderId="46" xfId="0" applyNumberFormat="1" applyFont="1" applyFill="1" applyBorder="1" applyAlignment="1">
      <alignment horizontal="right" vertical="top"/>
    </xf>
    <xf numFmtId="49" fontId="0" fillId="0" borderId="46" xfId="0" applyNumberFormat="1" applyFont="1" applyFill="1" applyBorder="1" applyAlignment="1">
      <alignment horizontal="left" vertical="top"/>
    </xf>
    <xf numFmtId="49" fontId="4" fillId="4" borderId="46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horizontal="left" vertical="top"/>
    </xf>
    <xf numFmtId="49" fontId="2" fillId="4" borderId="0" xfId="0" applyNumberFormat="1" applyFont="1" applyFill="1" applyBorder="1" applyAlignment="1">
      <alignment horizontal="center" vertical="top"/>
    </xf>
    <xf numFmtId="1" fontId="2" fillId="4" borderId="0" xfId="0" applyNumberFormat="1" applyFont="1" applyFill="1" applyBorder="1" applyAlignment="1">
      <alignment vertical="top"/>
    </xf>
    <xf numFmtId="3" fontId="2" fillId="4" borderId="0" xfId="0" applyNumberFormat="1" applyFont="1" applyFill="1" applyBorder="1" applyAlignment="1">
      <alignment vertical="top"/>
    </xf>
    <xf numFmtId="3" fontId="4" fillId="4" borderId="0" xfId="0" applyNumberFormat="1" applyFont="1" applyFill="1" applyBorder="1" applyAlignment="1">
      <alignment vertical="top"/>
    </xf>
    <xf numFmtId="0" fontId="4" fillId="0" borderId="46" xfId="0" applyFont="1" applyFill="1" applyBorder="1" applyAlignment="1">
      <alignment vertical="top" wrapText="1"/>
    </xf>
    <xf numFmtId="3" fontId="4" fillId="0" borderId="46" xfId="0" applyNumberFormat="1" applyFont="1" applyFill="1" applyBorder="1" applyAlignment="1">
      <alignment horizontal="right" vertical="top"/>
    </xf>
    <xf numFmtId="1" fontId="11" fillId="4" borderId="46" xfId="0" applyNumberFormat="1" applyFont="1" applyFill="1" applyBorder="1" applyAlignment="1">
      <alignment vertical="top"/>
    </xf>
    <xf numFmtId="0" fontId="11" fillId="0" borderId="46" xfId="0" applyFont="1" applyBorder="1" applyAlignment="1">
      <alignment horizontal="center" vertical="top"/>
    </xf>
    <xf numFmtId="0" fontId="11" fillId="0" borderId="46" xfId="0" applyFont="1" applyBorder="1" applyAlignment="1">
      <alignment horizontal="right" vertical="top"/>
    </xf>
    <xf numFmtId="3" fontId="9" fillId="4" borderId="46" xfId="0" applyNumberFormat="1" applyFont="1" applyFill="1" applyBorder="1" applyAlignment="1">
      <alignment vertical="top"/>
    </xf>
    <xf numFmtId="49" fontId="23" fillId="0" borderId="46" xfId="0" applyNumberFormat="1" applyFont="1" applyFill="1" applyBorder="1" applyAlignment="1">
      <alignment vertical="top" wrapText="1"/>
    </xf>
    <xf numFmtId="0" fontId="0" fillId="0" borderId="48" xfId="4" applyFont="1" applyBorder="1" applyAlignment="1">
      <alignment horizontal="left" vertical="top"/>
    </xf>
    <xf numFmtId="0" fontId="11" fillId="0" borderId="47" xfId="4" applyFont="1" applyBorder="1" applyAlignment="1">
      <alignment vertical="top"/>
    </xf>
    <xf numFmtId="0" fontId="11" fillId="0" borderId="48" xfId="0" applyNumberFormat="1" applyFont="1" applyBorder="1" applyAlignment="1">
      <alignment horizontal="left" vertical="top"/>
    </xf>
    <xf numFmtId="0" fontId="11" fillId="0" borderId="49" xfId="0" applyNumberFormat="1" applyFont="1" applyBorder="1" applyAlignment="1">
      <alignment vertical="top"/>
    </xf>
    <xf numFmtId="0" fontId="28" fillId="0" borderId="50" xfId="4" applyFont="1" applyBorder="1" applyAlignment="1">
      <alignment vertical="top"/>
    </xf>
    <xf numFmtId="0" fontId="11" fillId="0" borderId="50" xfId="4" applyFont="1" applyBorder="1" applyAlignment="1">
      <alignment vertical="top"/>
    </xf>
    <xf numFmtId="0" fontId="11" fillId="0" borderId="50" xfId="4" applyFont="1" applyBorder="1" applyAlignment="1">
      <alignment horizontal="right" vertical="top"/>
    </xf>
    <xf numFmtId="0" fontId="0" fillId="0" borderId="0" xfId="0" applyAlignment="1">
      <alignment horizontal="left" wrapText="1"/>
    </xf>
    <xf numFmtId="0" fontId="22" fillId="0" borderId="18" xfId="0" applyFont="1" applyBorder="1" applyAlignment="1">
      <alignment horizontal="left"/>
    </xf>
    <xf numFmtId="0" fontId="22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51" xfId="4" applyFont="1" applyBorder="1" applyAlignment="1">
      <alignment horizontal="center" vertical="top"/>
    </xf>
    <xf numFmtId="0" fontId="11" fillId="0" borderId="55" xfId="4" applyFont="1" applyBorder="1" applyAlignment="1">
      <alignment horizontal="center" vertical="top"/>
    </xf>
    <xf numFmtId="0" fontId="11" fillId="0" borderId="52" xfId="4" applyFont="1" applyBorder="1" applyAlignment="1">
      <alignment horizontal="center" vertical="top"/>
    </xf>
    <xf numFmtId="0" fontId="11" fillId="0" borderId="56" xfId="4" applyFont="1" applyBorder="1" applyAlignment="1">
      <alignment horizontal="center" vertical="top"/>
    </xf>
    <xf numFmtId="0" fontId="11" fillId="0" borderId="57" xfId="4" applyFont="1" applyBorder="1" applyAlignment="1">
      <alignment horizontal="left" vertical="top"/>
    </xf>
    <xf numFmtId="0" fontId="11" fillId="0" borderId="50" xfId="4" applyFont="1" applyBorder="1" applyAlignment="1">
      <alignment horizontal="left" vertical="top"/>
    </xf>
    <xf numFmtId="0" fontId="11" fillId="0" borderId="58" xfId="4" applyFont="1" applyBorder="1" applyAlignment="1">
      <alignment horizontal="left" vertical="top"/>
    </xf>
    <xf numFmtId="0" fontId="19" fillId="0" borderId="47" xfId="4" applyFont="1" applyBorder="1" applyAlignment="1">
      <alignment horizontal="left" vertical="top" wrapText="1"/>
    </xf>
    <xf numFmtId="0" fontId="19" fillId="0" borderId="48" xfId="0" applyFont="1" applyBorder="1" applyAlignment="1">
      <alignment horizontal="left" vertical="top" wrapText="1"/>
    </xf>
    <xf numFmtId="0" fontId="19" fillId="0" borderId="55" xfId="0" applyFont="1" applyBorder="1" applyAlignment="1">
      <alignment horizontal="left" vertical="top" wrapText="1"/>
    </xf>
    <xf numFmtId="0" fontId="0" fillId="0" borderId="50" xfId="4" applyFont="1" applyBorder="1" applyAlignment="1">
      <alignment vertical="top"/>
    </xf>
    <xf numFmtId="0" fontId="2" fillId="0" borderId="50" xfId="0" applyFont="1" applyBorder="1" applyAlignment="1">
      <alignment vertical="top"/>
    </xf>
    <xf numFmtId="0" fontId="2" fillId="0" borderId="56" xfId="0" applyFont="1" applyBorder="1" applyAlignment="1">
      <alignment vertical="top"/>
    </xf>
    <xf numFmtId="0" fontId="13" fillId="0" borderId="0" xfId="4" applyFont="1" applyAlignment="1">
      <alignment horizontal="center" vertical="top"/>
    </xf>
    <xf numFmtId="0" fontId="2" fillId="0" borderId="57" xfId="4" applyFont="1" applyBorder="1" applyAlignment="1">
      <alignment horizontal="left" vertical="top" shrinkToFit="1"/>
    </xf>
    <xf numFmtId="0" fontId="2" fillId="0" borderId="58" xfId="0" applyFont="1" applyBorder="1" applyAlignment="1">
      <alignment horizontal="left" vertical="top"/>
    </xf>
    <xf numFmtId="0" fontId="0" fillId="0" borderId="48" xfId="4" applyFont="1" applyBorder="1" applyAlignment="1">
      <alignment vertical="top" wrapText="1"/>
    </xf>
    <xf numFmtId="0" fontId="2" fillId="0" borderId="48" xfId="0" applyFont="1" applyBorder="1" applyAlignment="1">
      <alignment vertical="top" wrapText="1"/>
    </xf>
    <xf numFmtId="0" fontId="2" fillId="0" borderId="55" xfId="0" applyFont="1" applyBorder="1" applyAlignment="1">
      <alignment vertical="top" wrapText="1"/>
    </xf>
  </cellXfs>
  <cellStyles count="8">
    <cellStyle name="Měny bez des. míst" xfId="1" builtinId="7"/>
    <cellStyle name="Měny bez des. míst 2" xfId="2" xr:uid="{00000000-0005-0000-0000-000001000000}"/>
    <cellStyle name="Měny bez des. míst 3" xfId="6" xr:uid="{00000000-0005-0000-0000-000033000000}"/>
    <cellStyle name="Normální" xfId="0" builtinId="0"/>
    <cellStyle name="Normální 2" xfId="3" xr:uid="{00000000-0005-0000-0000-000003000000}"/>
    <cellStyle name="Normální 3" xfId="7" xr:uid="{00000000-0005-0000-0000-000034000000}"/>
    <cellStyle name="normální_POL.XLS" xfId="4" xr:uid="{00000000-0005-0000-0000-000004000000}"/>
    <cellStyle name="Podhlavička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3114675</xdr:colOff>
      <xdr:row>230</xdr:row>
      <xdr:rowOff>66675</xdr:rowOff>
    </xdr:from>
    <xdr:to>
      <xdr:col>6</xdr:col>
      <xdr:colOff>57150</xdr:colOff>
      <xdr:row>236</xdr:row>
      <xdr:rowOff>47625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57625" y="9288780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view="pageBreakPreview" zoomScaleNormal="100" workbookViewId="0">
      <selection activeCell="D23" sqref="D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266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4</v>
      </c>
      <c r="B2" s="4"/>
      <c r="C2" s="5"/>
      <c r="D2" s="85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86"/>
      <c r="D3" s="86"/>
      <c r="E3" s="7"/>
      <c r="F3" s="7"/>
      <c r="G3" s="9"/>
    </row>
    <row r="4" spans="1:57" ht="12" customHeight="1" x14ac:dyDescent="0.2">
      <c r="A4" s="10" t="s">
        <v>5</v>
      </c>
      <c r="B4" s="11"/>
      <c r="C4" s="87" t="s">
        <v>6</v>
      </c>
      <c r="D4" s="87"/>
      <c r="E4" s="12"/>
      <c r="F4" s="55" t="s">
        <v>7</v>
      </c>
      <c r="G4" s="13"/>
    </row>
    <row r="5" spans="1:57" ht="12.95" customHeight="1" x14ac:dyDescent="0.2">
      <c r="A5" s="248"/>
      <c r="B5" s="249"/>
      <c r="C5" s="250" t="s">
        <v>203</v>
      </c>
      <c r="D5" s="251"/>
      <c r="E5" s="252"/>
      <c r="F5" s="252"/>
      <c r="G5" s="13"/>
    </row>
    <row r="6" spans="1:57" ht="12.95" customHeight="1" x14ac:dyDescent="0.2">
      <c r="A6" s="14" t="s">
        <v>9</v>
      </c>
      <c r="B6" s="15"/>
      <c r="C6" s="82" t="s">
        <v>10</v>
      </c>
      <c r="D6" s="82"/>
      <c r="E6" s="82"/>
      <c r="F6" s="83" t="s">
        <v>11</v>
      </c>
      <c r="G6" s="18"/>
    </row>
    <row r="7" spans="1:57" ht="12.95" customHeight="1" x14ac:dyDescent="0.2">
      <c r="A7" s="248"/>
      <c r="B7" s="249"/>
      <c r="C7" s="253" t="s">
        <v>202</v>
      </c>
      <c r="D7" s="252"/>
      <c r="E7" s="252"/>
      <c r="F7" s="254"/>
      <c r="G7" s="254"/>
    </row>
    <row r="8" spans="1:57" x14ac:dyDescent="0.2">
      <c r="A8" s="14" t="s">
        <v>12</v>
      </c>
      <c r="B8" s="16"/>
      <c r="C8" s="310"/>
      <c r="D8" s="311"/>
      <c r="E8" s="19" t="s">
        <v>13</v>
      </c>
      <c r="F8" s="20"/>
      <c r="G8" s="21">
        <v>0</v>
      </c>
      <c r="H8" s="22"/>
      <c r="I8" s="22"/>
    </row>
    <row r="9" spans="1:57" x14ac:dyDescent="0.2">
      <c r="A9" s="14" t="s">
        <v>14</v>
      </c>
      <c r="B9" s="16"/>
      <c r="C9" s="312"/>
      <c r="D9" s="313"/>
      <c r="E9" s="17" t="s">
        <v>15</v>
      </c>
      <c r="F9" s="16"/>
      <c r="G9" s="23">
        <f>IF(PocetMJ=0,,ROUND((F30+F32)/PocetMJ,1))</f>
        <v>0</v>
      </c>
    </row>
    <row r="10" spans="1:57" x14ac:dyDescent="0.2">
      <c r="A10" s="24" t="s">
        <v>16</v>
      </c>
      <c r="B10" s="25"/>
      <c r="C10" s="25"/>
      <c r="D10" s="25"/>
      <c r="E10" s="26" t="s">
        <v>17</v>
      </c>
      <c r="F10" s="25"/>
      <c r="G10" s="27">
        <v>0</v>
      </c>
    </row>
    <row r="11" spans="1:57" x14ac:dyDescent="0.2">
      <c r="A11" s="10" t="s">
        <v>265</v>
      </c>
      <c r="B11" s="12"/>
      <c r="C11" s="12"/>
      <c r="D11" s="12"/>
      <c r="E11" s="28" t="s">
        <v>18</v>
      </c>
      <c r="F11" s="12" t="s">
        <v>3</v>
      </c>
      <c r="G11" s="13"/>
      <c r="BA11" s="29"/>
      <c r="BB11" s="29"/>
      <c r="BC11" s="29"/>
      <c r="BD11" s="29"/>
      <c r="BE11" s="29"/>
    </row>
    <row r="12" spans="1:57" x14ac:dyDescent="0.2">
      <c r="A12" s="10"/>
      <c r="B12" s="12"/>
      <c r="C12" s="12"/>
      <c r="D12" s="12"/>
      <c r="E12" s="314"/>
      <c r="F12" s="315"/>
      <c r="G12" s="316"/>
    </row>
    <row r="13" spans="1:57" ht="28.5" customHeight="1" thickBot="1" x14ac:dyDescent="0.25">
      <c r="A13" s="30" t="s">
        <v>19</v>
      </c>
      <c r="B13" s="31"/>
      <c r="C13" s="31"/>
      <c r="D13" s="31"/>
      <c r="E13" s="32"/>
      <c r="F13" s="32"/>
      <c r="G13" s="33"/>
    </row>
    <row r="14" spans="1:57" ht="17.25" customHeight="1" thickBot="1" x14ac:dyDescent="0.25">
      <c r="A14" s="34" t="s">
        <v>20</v>
      </c>
      <c r="B14" s="35"/>
      <c r="C14" s="36"/>
      <c r="D14" s="37" t="s">
        <v>21</v>
      </c>
      <c r="E14" s="38"/>
      <c r="F14" s="38"/>
      <c r="G14" s="36"/>
    </row>
    <row r="15" spans="1:57" ht="15.95" customHeight="1" x14ac:dyDescent="0.2">
      <c r="A15" s="39"/>
      <c r="B15" s="7" t="s">
        <v>22</v>
      </c>
      <c r="C15" s="40">
        <f>Dodavka</f>
        <v>0</v>
      </c>
      <c r="D15" s="75" t="s">
        <v>58</v>
      </c>
      <c r="E15" s="41"/>
      <c r="F15" s="42"/>
      <c r="G15" s="40"/>
    </row>
    <row r="16" spans="1:57" ht="15.95" customHeight="1" x14ac:dyDescent="0.2">
      <c r="A16" s="39" t="s">
        <v>23</v>
      </c>
      <c r="B16" s="7" t="s">
        <v>24</v>
      </c>
      <c r="C16" s="40">
        <f>Mont</f>
        <v>0</v>
      </c>
      <c r="D16" s="75" t="s">
        <v>59</v>
      </c>
      <c r="E16" s="43"/>
      <c r="F16" s="44"/>
      <c r="G16" s="40"/>
    </row>
    <row r="17" spans="1:7" ht="15.95" customHeight="1" x14ac:dyDescent="0.2">
      <c r="A17" s="39" t="s">
        <v>25</v>
      </c>
      <c r="B17" s="7" t="s">
        <v>26</v>
      </c>
      <c r="C17" s="40">
        <f>HSV</f>
        <v>0</v>
      </c>
      <c r="D17" s="75" t="s">
        <v>60</v>
      </c>
      <c r="E17" s="43"/>
      <c r="F17" s="44"/>
      <c r="G17" s="40"/>
    </row>
    <row r="18" spans="1:7" ht="15.95" customHeight="1" x14ac:dyDescent="0.2">
      <c r="A18" s="45" t="s">
        <v>27</v>
      </c>
      <c r="B18" s="7" t="s">
        <v>28</v>
      </c>
      <c r="C18" s="40">
        <f>PSV</f>
        <v>0</v>
      </c>
      <c r="D18" s="75" t="s">
        <v>61</v>
      </c>
      <c r="E18" s="43"/>
      <c r="F18" s="44"/>
      <c r="G18" s="40"/>
    </row>
    <row r="19" spans="1:7" ht="15.95" customHeight="1" x14ac:dyDescent="0.2">
      <c r="A19" s="46" t="s">
        <v>29</v>
      </c>
      <c r="B19" s="7"/>
      <c r="C19" s="40">
        <f>SUM(C15:C18)</f>
        <v>0</v>
      </c>
      <c r="D19" s="75" t="s">
        <v>62</v>
      </c>
      <c r="E19" s="43"/>
      <c r="F19" s="44"/>
      <c r="G19" s="40"/>
    </row>
    <row r="20" spans="1:7" ht="15.95" customHeight="1" x14ac:dyDescent="0.2">
      <c r="A20" s="46"/>
      <c r="B20" s="7"/>
      <c r="C20" s="40"/>
      <c r="D20" s="75" t="s">
        <v>63</v>
      </c>
      <c r="E20" s="43"/>
      <c r="F20" s="44"/>
      <c r="G20" s="40"/>
    </row>
    <row r="21" spans="1:7" ht="15.95" customHeight="1" x14ac:dyDescent="0.2">
      <c r="A21" s="46" t="s">
        <v>30</v>
      </c>
      <c r="B21" s="7"/>
      <c r="C21" s="40">
        <f>HZS</f>
        <v>0</v>
      </c>
      <c r="D21" s="75" t="s">
        <v>64</v>
      </c>
      <c r="E21" s="43"/>
      <c r="F21" s="44"/>
      <c r="G21" s="40"/>
    </row>
    <row r="22" spans="1:7" ht="15.95" customHeight="1" x14ac:dyDescent="0.2">
      <c r="A22" s="10" t="s">
        <v>31</v>
      </c>
      <c r="B22" s="12"/>
      <c r="C22" s="40">
        <f>C19+C21</f>
        <v>0</v>
      </c>
      <c r="D22" s="24" t="s">
        <v>32</v>
      </c>
      <c r="E22" s="43"/>
      <c r="F22" s="44"/>
      <c r="G22" s="40"/>
    </row>
    <row r="23" spans="1:7" ht="15.95" customHeight="1" thickBot="1" x14ac:dyDescent="0.25">
      <c r="A23" s="24" t="s">
        <v>33</v>
      </c>
      <c r="B23" s="25"/>
      <c r="C23" s="47">
        <f>C22+G23</f>
        <v>0</v>
      </c>
      <c r="D23" s="48" t="s">
        <v>34</v>
      </c>
      <c r="E23" s="49"/>
      <c r="F23" s="50"/>
      <c r="G23" s="40"/>
    </row>
    <row r="24" spans="1:7" x14ac:dyDescent="0.2">
      <c r="A24" s="51" t="s">
        <v>35</v>
      </c>
      <c r="B24" s="52"/>
      <c r="C24" s="53" t="s">
        <v>36</v>
      </c>
      <c r="D24" s="52"/>
      <c r="E24" s="53" t="s">
        <v>37</v>
      </c>
      <c r="F24" s="52"/>
      <c r="G24" s="54"/>
    </row>
    <row r="25" spans="1:7" x14ac:dyDescent="0.2">
      <c r="A25" s="14"/>
      <c r="B25" s="16"/>
      <c r="C25" s="17" t="s">
        <v>38</v>
      </c>
      <c r="D25" s="16"/>
      <c r="E25" s="17" t="s">
        <v>38</v>
      </c>
      <c r="F25" s="16"/>
      <c r="G25" s="18"/>
    </row>
    <row r="26" spans="1:7" x14ac:dyDescent="0.2">
      <c r="A26" s="10" t="s">
        <v>39</v>
      </c>
      <c r="B26" s="55"/>
      <c r="C26" s="28" t="s">
        <v>39</v>
      </c>
      <c r="D26" s="12"/>
      <c r="E26" s="28" t="s">
        <v>39</v>
      </c>
      <c r="F26" s="12"/>
      <c r="G26" s="13"/>
    </row>
    <row r="27" spans="1:7" x14ac:dyDescent="0.2">
      <c r="A27" s="10"/>
      <c r="B27" s="56"/>
      <c r="C27" s="28" t="s">
        <v>40</v>
      </c>
      <c r="D27" s="12"/>
      <c r="E27" s="28" t="s">
        <v>41</v>
      </c>
      <c r="F27" s="12"/>
      <c r="G27" s="13"/>
    </row>
    <row r="28" spans="1:7" x14ac:dyDescent="0.2">
      <c r="A28" s="10"/>
      <c r="B28" s="12"/>
      <c r="C28" s="28"/>
      <c r="D28" s="12"/>
      <c r="E28" s="28"/>
      <c r="F28" s="12"/>
      <c r="G28" s="13"/>
    </row>
    <row r="29" spans="1:7" ht="94.5" customHeight="1" x14ac:dyDescent="0.2">
      <c r="A29" s="10"/>
      <c r="B29" s="12"/>
      <c r="C29" s="28"/>
      <c r="D29" s="12"/>
      <c r="E29" s="28"/>
      <c r="F29" s="12"/>
      <c r="G29" s="13"/>
    </row>
    <row r="30" spans="1:7" x14ac:dyDescent="0.2">
      <c r="A30" s="14" t="s">
        <v>42</v>
      </c>
      <c r="B30" s="16"/>
      <c r="C30" s="57">
        <v>21</v>
      </c>
      <c r="D30" s="16" t="s">
        <v>43</v>
      </c>
      <c r="E30" s="17"/>
      <c r="F30" s="58">
        <f>ROUND(C23-F32,0)</f>
        <v>0</v>
      </c>
      <c r="G30" s="18"/>
    </row>
    <row r="31" spans="1:7" x14ac:dyDescent="0.2">
      <c r="A31" s="14" t="s">
        <v>44</v>
      </c>
      <c r="B31" s="16"/>
      <c r="C31" s="57">
        <f>SazbaDPH1</f>
        <v>21</v>
      </c>
      <c r="D31" s="16" t="s">
        <v>43</v>
      </c>
      <c r="E31" s="17"/>
      <c r="F31" s="59">
        <f>ROUND(PRODUCT(F30,C31/100),1)</f>
        <v>0</v>
      </c>
      <c r="G31" s="27"/>
    </row>
    <row r="32" spans="1:7" x14ac:dyDescent="0.2">
      <c r="A32" s="14" t="s">
        <v>42</v>
      </c>
      <c r="B32" s="16"/>
      <c r="C32" s="57">
        <v>0</v>
      </c>
      <c r="D32" s="16" t="s">
        <v>43</v>
      </c>
      <c r="E32" s="17"/>
      <c r="F32" s="58">
        <v>0</v>
      </c>
      <c r="G32" s="18"/>
    </row>
    <row r="33" spans="1:8" x14ac:dyDescent="0.2">
      <c r="A33" s="14" t="s">
        <v>44</v>
      </c>
      <c r="B33" s="16"/>
      <c r="C33" s="57">
        <f>SazbaDPH2</f>
        <v>0</v>
      </c>
      <c r="D33" s="16" t="s">
        <v>43</v>
      </c>
      <c r="E33" s="17"/>
      <c r="F33" s="59">
        <f>ROUND(PRODUCT(F32,C33/100),1)</f>
        <v>0</v>
      </c>
      <c r="G33" s="27"/>
    </row>
    <row r="34" spans="1:8" s="60" customFormat="1" ht="19.5" customHeight="1" thickBot="1" x14ac:dyDescent="0.3">
      <c r="A34" s="255" t="s">
        <v>45</v>
      </c>
      <c r="B34" s="256"/>
      <c r="C34" s="256"/>
      <c r="D34" s="256"/>
      <c r="E34" s="257"/>
      <c r="F34" s="258">
        <f>CEILING(SUM(F30:F33),1)</f>
        <v>0</v>
      </c>
      <c r="G34" s="259"/>
    </row>
    <row r="36" spans="1:8" x14ac:dyDescent="0.2">
      <c r="A36" s="61" t="s">
        <v>46</v>
      </c>
      <c r="B36" s="61"/>
      <c r="C36" s="61"/>
      <c r="D36" s="61"/>
      <c r="E36" s="61"/>
      <c r="F36" s="61"/>
      <c r="G36" s="61"/>
      <c r="H36" t="s">
        <v>8</v>
      </c>
    </row>
    <row r="37" spans="1:8" ht="14.25" customHeight="1" x14ac:dyDescent="0.2">
      <c r="A37" s="61"/>
      <c r="B37" s="317"/>
      <c r="C37" s="318"/>
      <c r="D37" s="318"/>
      <c r="E37" s="318"/>
      <c r="F37" s="318"/>
      <c r="G37" s="318"/>
      <c r="H37" t="s">
        <v>8</v>
      </c>
    </row>
    <row r="38" spans="1:8" ht="12.75" customHeight="1" x14ac:dyDescent="0.2">
      <c r="A38" s="62"/>
      <c r="B38" s="318"/>
      <c r="C38" s="318"/>
      <c r="D38" s="318"/>
      <c r="E38" s="318"/>
      <c r="F38" s="318"/>
      <c r="G38" s="318"/>
      <c r="H38" t="s">
        <v>8</v>
      </c>
    </row>
    <row r="39" spans="1:8" x14ac:dyDescent="0.2">
      <c r="A39" s="62"/>
      <c r="B39" s="318"/>
      <c r="C39" s="318"/>
      <c r="D39" s="318"/>
      <c r="E39" s="318"/>
      <c r="F39" s="318"/>
      <c r="G39" s="318"/>
      <c r="H39" t="s">
        <v>8</v>
      </c>
    </row>
    <row r="40" spans="1:8" x14ac:dyDescent="0.2">
      <c r="A40" s="62"/>
      <c r="B40" s="318"/>
      <c r="C40" s="318"/>
      <c r="D40" s="318"/>
      <c r="E40" s="318"/>
      <c r="F40" s="318"/>
      <c r="G40" s="318"/>
      <c r="H40" t="s">
        <v>8</v>
      </c>
    </row>
    <row r="41" spans="1:8" x14ac:dyDescent="0.2">
      <c r="A41" s="62"/>
      <c r="B41" s="318"/>
      <c r="C41" s="318"/>
      <c r="D41" s="318"/>
      <c r="E41" s="318"/>
      <c r="F41" s="318"/>
      <c r="G41" s="318"/>
      <c r="H41" t="s">
        <v>8</v>
      </c>
    </row>
    <row r="42" spans="1:8" x14ac:dyDescent="0.2">
      <c r="A42" s="62"/>
      <c r="B42" s="318"/>
      <c r="C42" s="318"/>
      <c r="D42" s="318"/>
      <c r="E42" s="318"/>
      <c r="F42" s="318"/>
      <c r="G42" s="318"/>
      <c r="H42" t="s">
        <v>8</v>
      </c>
    </row>
    <row r="43" spans="1:8" x14ac:dyDescent="0.2">
      <c r="A43" s="62"/>
      <c r="B43" s="318"/>
      <c r="C43" s="318"/>
      <c r="D43" s="318"/>
      <c r="E43" s="318"/>
      <c r="F43" s="318"/>
      <c r="G43" s="318"/>
      <c r="H43" t="s">
        <v>8</v>
      </c>
    </row>
    <row r="44" spans="1:8" x14ac:dyDescent="0.2">
      <c r="A44" s="62"/>
      <c r="B44" s="318"/>
      <c r="C44" s="318"/>
      <c r="D44" s="318"/>
      <c r="E44" s="318"/>
      <c r="F44" s="318"/>
      <c r="G44" s="318"/>
      <c r="H44" t="s">
        <v>8</v>
      </c>
    </row>
    <row r="45" spans="1:8" ht="0.75" customHeight="1" x14ac:dyDescent="0.2">
      <c r="A45" s="62"/>
      <c r="B45" s="318"/>
      <c r="C45" s="318"/>
      <c r="D45" s="318"/>
      <c r="E45" s="318"/>
      <c r="F45" s="318"/>
      <c r="G45" s="318"/>
      <c r="H45" t="s">
        <v>8</v>
      </c>
    </row>
    <row r="46" spans="1:8" x14ac:dyDescent="0.2">
      <c r="B46" s="309"/>
      <c r="C46" s="309"/>
      <c r="D46" s="309"/>
      <c r="E46" s="309"/>
      <c r="F46" s="309"/>
      <c r="G46" s="309"/>
    </row>
    <row r="47" spans="1:8" x14ac:dyDescent="0.2">
      <c r="B47" s="309"/>
      <c r="C47" s="309"/>
      <c r="D47" s="309"/>
      <c r="E47" s="309"/>
      <c r="F47" s="309"/>
      <c r="G47" s="309"/>
    </row>
    <row r="48" spans="1:8" x14ac:dyDescent="0.2">
      <c r="B48" s="309"/>
      <c r="C48" s="309"/>
      <c r="D48" s="309"/>
      <c r="E48" s="309"/>
      <c r="F48" s="309"/>
      <c r="G48" s="309"/>
    </row>
    <row r="49" spans="2:7" x14ac:dyDescent="0.2">
      <c r="B49" s="309"/>
      <c r="C49" s="309"/>
      <c r="D49" s="309"/>
      <c r="E49" s="309"/>
      <c r="F49" s="309"/>
      <c r="G49" s="309"/>
    </row>
    <row r="50" spans="2:7" x14ac:dyDescent="0.2">
      <c r="B50" s="309"/>
      <c r="C50" s="309"/>
      <c r="D50" s="309"/>
      <c r="E50" s="309"/>
      <c r="F50" s="309"/>
      <c r="G50" s="309"/>
    </row>
    <row r="51" spans="2:7" x14ac:dyDescent="0.2">
      <c r="B51" s="309"/>
      <c r="C51" s="309"/>
      <c r="D51" s="309"/>
      <c r="E51" s="309"/>
      <c r="F51" s="309"/>
      <c r="G51" s="309"/>
    </row>
    <row r="52" spans="2:7" x14ac:dyDescent="0.2">
      <c r="B52" s="309"/>
      <c r="C52" s="309"/>
      <c r="D52" s="309"/>
      <c r="E52" s="309"/>
      <c r="F52" s="309"/>
      <c r="G52" s="309"/>
    </row>
    <row r="53" spans="2:7" x14ac:dyDescent="0.2">
      <c r="B53" s="309"/>
      <c r="C53" s="309"/>
      <c r="D53" s="309"/>
      <c r="E53" s="309"/>
      <c r="F53" s="309"/>
      <c r="G53" s="309"/>
    </row>
    <row r="54" spans="2:7" x14ac:dyDescent="0.2">
      <c r="B54" s="309"/>
      <c r="C54" s="309"/>
      <c r="D54" s="309"/>
      <c r="E54" s="309"/>
      <c r="F54" s="309"/>
      <c r="G54" s="309"/>
    </row>
    <row r="55" spans="2:7" x14ac:dyDescent="0.2">
      <c r="B55" s="309"/>
      <c r="C55" s="309"/>
      <c r="D55" s="309"/>
      <c r="E55" s="309"/>
      <c r="F55" s="309"/>
      <c r="G55" s="309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51"/>
  <sheetViews>
    <sheetView showZeros="0" view="pageBreakPreview" zoomScaleNormal="100" workbookViewId="0">
      <selection activeCell="C10" sqref="C1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9" s="104" customFormat="1" ht="27" customHeight="1" thickTop="1" x14ac:dyDescent="0.2">
      <c r="A1" s="319" t="s">
        <v>9</v>
      </c>
      <c r="B1" s="320"/>
      <c r="C1" s="326" t="s">
        <v>202</v>
      </c>
      <c r="D1" s="327"/>
      <c r="E1" s="327"/>
      <c r="F1" s="328"/>
      <c r="G1" s="303" t="s">
        <v>264</v>
      </c>
      <c r="H1" s="304"/>
      <c r="I1" s="305"/>
    </row>
    <row r="2" spans="1:9" s="104" customFormat="1" ht="13.5" thickBot="1" x14ac:dyDescent="0.25">
      <c r="A2" s="321" t="s">
        <v>5</v>
      </c>
      <c r="B2" s="322"/>
      <c r="C2" s="306" t="s">
        <v>203</v>
      </c>
      <c r="D2" s="307"/>
      <c r="E2" s="308"/>
      <c r="F2" s="307"/>
      <c r="G2" s="323"/>
      <c r="H2" s="324"/>
      <c r="I2" s="325"/>
    </row>
    <row r="3" spans="1:9" ht="13.5" thickTop="1" x14ac:dyDescent="0.2">
      <c r="F3" s="12"/>
    </row>
    <row r="4" spans="1:9" ht="19.5" customHeight="1" x14ac:dyDescent="0.25">
      <c r="A4" s="63" t="s">
        <v>68</v>
      </c>
      <c r="B4" s="64"/>
      <c r="C4" s="64"/>
      <c r="D4" s="64"/>
      <c r="E4" s="65"/>
      <c r="F4" s="64"/>
      <c r="G4" s="64"/>
      <c r="H4" s="64"/>
      <c r="I4" s="64"/>
    </row>
    <row r="5" spans="1:9" ht="13.5" thickBot="1" x14ac:dyDescent="0.25"/>
    <row r="6" spans="1:9" s="12" customFormat="1" ht="13.5" thickBot="1" x14ac:dyDescent="0.25">
      <c r="A6" s="260"/>
      <c r="B6" s="261" t="s">
        <v>65</v>
      </c>
      <c r="C6" s="261"/>
      <c r="D6" s="262"/>
      <c r="E6" s="263" t="s">
        <v>47</v>
      </c>
      <c r="F6" s="264" t="s">
        <v>48</v>
      </c>
      <c r="G6" s="264" t="s">
        <v>49</v>
      </c>
      <c r="H6" s="264" t="s">
        <v>50</v>
      </c>
      <c r="I6" s="265" t="s">
        <v>30</v>
      </c>
    </row>
    <row r="7" spans="1:9" s="12" customFormat="1" x14ac:dyDescent="0.2">
      <c r="A7" s="98" t="s">
        <v>140</v>
      </c>
      <c r="B7" s="76" t="str">
        <f>Položky!C8</f>
        <v>Větrání jídelny - výměna jednotky</v>
      </c>
      <c r="C7" s="77"/>
      <c r="D7" s="78"/>
      <c r="E7" s="70">
        <v>0</v>
      </c>
      <c r="F7" s="71">
        <f>SUM(Položky!G37)</f>
        <v>0</v>
      </c>
      <c r="G7" s="71">
        <f>Položky!G35</f>
        <v>0</v>
      </c>
      <c r="H7" s="71">
        <f>SUM(Položky!G39:G40)</f>
        <v>0</v>
      </c>
      <c r="I7" s="72">
        <v>0</v>
      </c>
    </row>
    <row r="8" spans="1:9" s="12" customFormat="1" x14ac:dyDescent="0.2">
      <c r="A8" s="98" t="s">
        <v>175</v>
      </c>
      <c r="B8" s="76" t="str">
        <f>Položky!C42</f>
        <v>Zdroj chladu zař. 1</v>
      </c>
      <c r="C8" s="77"/>
      <c r="D8" s="78"/>
      <c r="E8" s="70">
        <v>0</v>
      </c>
      <c r="F8" s="71"/>
      <c r="G8" s="71">
        <f>Položky!G62</f>
        <v>0</v>
      </c>
      <c r="H8" s="71">
        <f>SUM(Položky!G64:G65)</f>
        <v>0</v>
      </c>
      <c r="I8" s="72">
        <v>0</v>
      </c>
    </row>
    <row r="9" spans="1:9" s="12" customFormat="1" x14ac:dyDescent="0.2">
      <c r="A9" s="98" t="s">
        <v>142</v>
      </c>
      <c r="B9" s="76" t="str">
        <f>Položky!C67</f>
        <v>Demontáže stávajících zařízení</v>
      </c>
      <c r="C9" s="77"/>
      <c r="D9" s="78"/>
      <c r="E9" s="70">
        <v>0</v>
      </c>
      <c r="F9" s="71"/>
      <c r="G9" s="138"/>
      <c r="H9" s="71">
        <f>SUM(Položky!G81:G82)</f>
        <v>0</v>
      </c>
      <c r="I9" s="72">
        <v>0</v>
      </c>
    </row>
    <row r="10" spans="1:9" s="12" customFormat="1" x14ac:dyDescent="0.2">
      <c r="A10" s="98" t="s">
        <v>125</v>
      </c>
      <c r="B10" s="76" t="str">
        <f>Položky!C86</f>
        <v>Práce oboru Silnoproud a MaR</v>
      </c>
      <c r="C10" s="77"/>
      <c r="D10" s="78"/>
      <c r="E10" s="70">
        <v>0</v>
      </c>
      <c r="F10" s="71">
        <f>Položky!G103</f>
        <v>0</v>
      </c>
      <c r="G10" s="71">
        <v>0</v>
      </c>
      <c r="H10" s="71">
        <v>0</v>
      </c>
      <c r="I10" s="72">
        <v>0</v>
      </c>
    </row>
    <row r="11" spans="1:9" s="12" customFormat="1" x14ac:dyDescent="0.2">
      <c r="A11" s="98" t="s">
        <v>126</v>
      </c>
      <c r="B11" s="76" t="str">
        <f>Položky!C105</f>
        <v>Práce oboru Ústřední vytápění</v>
      </c>
      <c r="C11" s="77"/>
      <c r="D11" s="78"/>
      <c r="E11" s="70">
        <v>0</v>
      </c>
      <c r="F11" s="71">
        <f>Položky!G117</f>
        <v>0</v>
      </c>
      <c r="G11" s="138"/>
      <c r="H11" s="71"/>
      <c r="I11" s="72"/>
    </row>
    <row r="12" spans="1:9" s="12" customFormat="1" x14ac:dyDescent="0.2">
      <c r="A12" s="98" t="s">
        <v>127</v>
      </c>
      <c r="B12" s="76" t="str">
        <f>Položky!C119</f>
        <v>Práce s oboru ZTI</v>
      </c>
      <c r="C12" s="77"/>
      <c r="D12" s="78"/>
      <c r="E12" s="70">
        <v>0</v>
      </c>
      <c r="F12" s="71">
        <f>Položky!G136</f>
        <v>0</v>
      </c>
      <c r="G12" s="71">
        <v>0</v>
      </c>
      <c r="H12" s="71">
        <v>0</v>
      </c>
      <c r="I12" s="72">
        <v>0</v>
      </c>
    </row>
    <row r="13" spans="1:9" s="12" customFormat="1" x14ac:dyDescent="0.2">
      <c r="A13" s="98" t="s">
        <v>191</v>
      </c>
      <c r="B13" s="76" t="str">
        <f>Položky!C138</f>
        <v>Zednické přípomoci</v>
      </c>
      <c r="C13" s="77"/>
      <c r="D13" s="78"/>
      <c r="E13" s="70">
        <v>0</v>
      </c>
      <c r="F13" s="71">
        <f>Položky!G146</f>
        <v>0</v>
      </c>
      <c r="G13" s="71"/>
      <c r="H13" s="71"/>
      <c r="I13" s="72"/>
    </row>
    <row r="14" spans="1:9" s="12" customFormat="1" x14ac:dyDescent="0.2">
      <c r="A14" s="98" t="s">
        <v>192</v>
      </c>
      <c r="B14" s="84" t="str">
        <f>Položky!C148</f>
        <v>Zkoušky a zaregulování</v>
      </c>
      <c r="C14" s="77"/>
      <c r="D14" s="78"/>
      <c r="E14" s="70">
        <v>0</v>
      </c>
      <c r="F14" s="71">
        <v>0</v>
      </c>
      <c r="G14" s="71">
        <v>0</v>
      </c>
      <c r="H14" s="71">
        <f>Položky!G205</f>
        <v>0</v>
      </c>
      <c r="I14" s="72">
        <v>0</v>
      </c>
    </row>
    <row r="15" spans="1:9" s="12" customFormat="1" x14ac:dyDescent="0.2">
      <c r="A15" s="98"/>
      <c r="B15" s="84"/>
      <c r="C15" s="77"/>
      <c r="D15" s="78"/>
      <c r="E15" s="70"/>
      <c r="F15" s="71"/>
      <c r="G15" s="71"/>
      <c r="H15" s="71"/>
      <c r="I15" s="72"/>
    </row>
    <row r="16" spans="1:9" s="12" customFormat="1" x14ac:dyDescent="0.2">
      <c r="A16" s="98"/>
      <c r="B16" s="84"/>
      <c r="C16" s="77"/>
      <c r="D16" s="78"/>
      <c r="E16" s="70"/>
      <c r="F16" s="71"/>
      <c r="G16" s="71"/>
      <c r="H16" s="71"/>
      <c r="I16" s="72"/>
    </row>
    <row r="17" spans="1:11" s="12" customFormat="1" x14ac:dyDescent="0.2">
      <c r="A17" s="98"/>
      <c r="B17" s="84"/>
      <c r="C17" s="77"/>
      <c r="D17" s="78"/>
      <c r="E17" s="70"/>
      <c r="F17" s="71"/>
      <c r="G17" s="71"/>
      <c r="H17" s="71"/>
      <c r="I17" s="72"/>
    </row>
    <row r="18" spans="1:11" s="12" customFormat="1" x14ac:dyDescent="0.2">
      <c r="A18" s="98"/>
      <c r="B18" s="84"/>
      <c r="C18" s="77"/>
      <c r="D18" s="78"/>
      <c r="E18" s="70"/>
      <c r="F18" s="71"/>
      <c r="G18" s="71"/>
      <c r="H18" s="71"/>
      <c r="I18" s="72"/>
    </row>
    <row r="19" spans="1:11" s="12" customFormat="1" x14ac:dyDescent="0.2">
      <c r="A19" s="98"/>
      <c r="B19" s="84"/>
      <c r="C19" s="77"/>
      <c r="D19" s="78"/>
      <c r="E19" s="70"/>
      <c r="F19" s="71"/>
      <c r="G19" s="71"/>
      <c r="H19" s="71"/>
      <c r="I19" s="72"/>
    </row>
    <row r="20" spans="1:11" s="12" customFormat="1" x14ac:dyDescent="0.2">
      <c r="A20" s="98"/>
      <c r="B20" s="84"/>
      <c r="C20" s="77"/>
      <c r="D20" s="78"/>
      <c r="E20" s="70"/>
      <c r="F20" s="71"/>
      <c r="G20" s="71"/>
      <c r="H20" s="71"/>
      <c r="I20" s="72"/>
    </row>
    <row r="21" spans="1:11" s="12" customFormat="1" x14ac:dyDescent="0.2">
      <c r="A21" s="98"/>
      <c r="B21" s="84"/>
      <c r="C21" s="77"/>
      <c r="D21" s="78"/>
      <c r="E21" s="70"/>
      <c r="F21" s="71"/>
      <c r="G21" s="71"/>
      <c r="H21" s="71"/>
      <c r="I21" s="72"/>
    </row>
    <row r="22" spans="1:11" s="12" customFormat="1" x14ac:dyDescent="0.2">
      <c r="A22" s="98"/>
      <c r="B22" s="84"/>
      <c r="C22" s="77"/>
      <c r="D22" s="78"/>
      <c r="E22" s="70"/>
      <c r="F22" s="71"/>
      <c r="G22" s="71"/>
      <c r="H22" s="71"/>
      <c r="I22" s="72"/>
    </row>
    <row r="23" spans="1:11" s="12" customFormat="1" x14ac:dyDescent="0.2">
      <c r="A23" s="98"/>
      <c r="B23" s="84"/>
      <c r="C23" s="77"/>
      <c r="D23" s="78"/>
      <c r="E23" s="70"/>
      <c r="F23" s="71"/>
      <c r="G23" s="71"/>
      <c r="H23" s="71"/>
      <c r="I23" s="72"/>
    </row>
    <row r="24" spans="1:11" s="12" customFormat="1" x14ac:dyDescent="0.2">
      <c r="A24" s="98"/>
      <c r="B24" s="84"/>
      <c r="C24" s="77"/>
      <c r="D24" s="78"/>
      <c r="E24" s="70"/>
      <c r="F24" s="71"/>
      <c r="G24" s="71"/>
      <c r="H24" s="71"/>
      <c r="I24" s="72"/>
    </row>
    <row r="25" spans="1:11" s="12" customFormat="1" x14ac:dyDescent="0.2">
      <c r="A25" s="98"/>
      <c r="B25" s="84"/>
      <c r="C25" s="77"/>
      <c r="D25" s="78"/>
      <c r="E25" s="70"/>
      <c r="F25" s="71"/>
      <c r="G25" s="71"/>
      <c r="H25" s="71"/>
      <c r="I25" s="72"/>
    </row>
    <row r="26" spans="1:11" s="12" customFormat="1" ht="13.5" thickBot="1" x14ac:dyDescent="0.25">
      <c r="A26" s="98"/>
      <c r="B26" s="76"/>
      <c r="C26" s="77"/>
      <c r="D26" s="78"/>
      <c r="E26" s="70"/>
      <c r="F26" s="71"/>
      <c r="G26" s="71"/>
      <c r="H26" s="71"/>
      <c r="I26" s="72"/>
    </row>
    <row r="27" spans="1:11" s="66" customFormat="1" ht="13.5" thickBot="1" x14ac:dyDescent="0.25">
      <c r="A27" s="266"/>
      <c r="B27" s="261" t="s">
        <v>51</v>
      </c>
      <c r="C27" s="261"/>
      <c r="D27" s="267"/>
      <c r="E27" s="268">
        <f>SUM(E7:E26)</f>
        <v>0</v>
      </c>
      <c r="F27" s="269">
        <f>SUM(F7:F26)</f>
        <v>0</v>
      </c>
      <c r="G27" s="269">
        <f>SUM(G7:G26)</f>
        <v>0</v>
      </c>
      <c r="H27" s="269">
        <f>SUM(H7:H26)</f>
        <v>0</v>
      </c>
      <c r="I27" s="270">
        <f>SUM(I7:I26)</f>
        <v>0</v>
      </c>
      <c r="K27" s="79"/>
    </row>
    <row r="28" spans="1:11" x14ac:dyDescent="0.2">
      <c r="A28" s="12"/>
      <c r="B28" s="12"/>
      <c r="C28" s="12"/>
      <c r="D28" s="12"/>
      <c r="E28" s="12"/>
      <c r="F28" s="12"/>
      <c r="G28" s="12"/>
      <c r="H28" s="12"/>
      <c r="I28" s="12"/>
    </row>
    <row r="29" spans="1:11" x14ac:dyDescent="0.2">
      <c r="F29" s="67"/>
      <c r="G29" s="68"/>
      <c r="H29" s="68"/>
      <c r="I29" s="69"/>
    </row>
    <row r="30" spans="1:11" x14ac:dyDescent="0.2">
      <c r="F30" s="67"/>
      <c r="G30" s="68"/>
      <c r="H30" s="68"/>
      <c r="I30" s="69"/>
    </row>
    <row r="31" spans="1:11" x14ac:dyDescent="0.2">
      <c r="F31" s="67"/>
      <c r="G31" s="68"/>
      <c r="H31" s="68"/>
      <c r="I31" s="69"/>
    </row>
    <row r="32" spans="1:11" x14ac:dyDescent="0.2">
      <c r="F32" s="67"/>
      <c r="G32" s="68"/>
      <c r="H32" s="68"/>
      <c r="I32" s="69"/>
    </row>
    <row r="33" spans="6:9" x14ac:dyDescent="0.2">
      <c r="F33" s="67"/>
      <c r="G33" s="68"/>
      <c r="H33" s="68"/>
      <c r="I33" s="69"/>
    </row>
    <row r="34" spans="6:9" x14ac:dyDescent="0.2">
      <c r="F34" s="67"/>
      <c r="G34" s="68"/>
      <c r="H34" s="68"/>
      <c r="I34" s="69"/>
    </row>
    <row r="35" spans="6:9" x14ac:dyDescent="0.2">
      <c r="F35" s="67"/>
      <c r="G35" s="68"/>
      <c r="H35" s="68"/>
      <c r="I35" s="69"/>
    </row>
    <row r="36" spans="6:9" x14ac:dyDescent="0.2">
      <c r="F36" s="67"/>
      <c r="G36" s="68"/>
      <c r="H36" s="68"/>
      <c r="I36" s="69"/>
    </row>
    <row r="37" spans="6:9" x14ac:dyDescent="0.2">
      <c r="F37" s="67"/>
      <c r="G37" s="68"/>
      <c r="H37" s="68"/>
      <c r="I37" s="69"/>
    </row>
    <row r="38" spans="6:9" x14ac:dyDescent="0.2">
      <c r="F38" s="67"/>
      <c r="G38" s="68"/>
      <c r="H38" s="68"/>
      <c r="I38" s="69"/>
    </row>
    <row r="39" spans="6:9" x14ac:dyDescent="0.2">
      <c r="F39" s="67"/>
      <c r="G39" s="68"/>
      <c r="H39" s="68"/>
      <c r="I39" s="69"/>
    </row>
    <row r="40" spans="6:9" x14ac:dyDescent="0.2">
      <c r="F40" s="67"/>
      <c r="G40" s="68"/>
      <c r="H40" s="68"/>
      <c r="I40" s="69"/>
    </row>
    <row r="41" spans="6:9" x14ac:dyDescent="0.2">
      <c r="F41" s="67"/>
      <c r="G41" s="68"/>
      <c r="H41" s="68"/>
      <c r="I41" s="69"/>
    </row>
    <row r="42" spans="6:9" x14ac:dyDescent="0.2">
      <c r="F42" s="67"/>
      <c r="G42" s="68"/>
      <c r="H42" s="68"/>
      <c r="I42" s="69"/>
    </row>
    <row r="43" spans="6:9" x14ac:dyDescent="0.2">
      <c r="F43" s="67"/>
      <c r="G43" s="68"/>
      <c r="H43" s="68"/>
      <c r="I43" s="69"/>
    </row>
    <row r="44" spans="6:9" x14ac:dyDescent="0.2">
      <c r="F44" s="67"/>
      <c r="G44" s="68"/>
      <c r="H44" s="68"/>
      <c r="I44" s="69"/>
    </row>
    <row r="45" spans="6:9" x14ac:dyDescent="0.2">
      <c r="F45" s="67"/>
      <c r="G45" s="68"/>
      <c r="H45" s="68"/>
      <c r="I45" s="69"/>
    </row>
    <row r="46" spans="6:9" x14ac:dyDescent="0.2">
      <c r="F46" s="67"/>
      <c r="G46" s="68"/>
      <c r="H46" s="68"/>
      <c r="I46" s="69"/>
    </row>
    <row r="47" spans="6:9" x14ac:dyDescent="0.2">
      <c r="F47" s="67"/>
      <c r="G47" s="68"/>
      <c r="H47" s="68"/>
      <c r="I47" s="69"/>
    </row>
    <row r="48" spans="6:9" x14ac:dyDescent="0.2">
      <c r="F48" s="67"/>
      <c r="G48" s="68"/>
      <c r="H48" s="68"/>
      <c r="I48" s="69"/>
    </row>
    <row r="49" spans="6:9" x14ac:dyDescent="0.2">
      <c r="F49" s="67"/>
      <c r="G49" s="68"/>
      <c r="H49" s="68"/>
      <c r="I49" s="69"/>
    </row>
    <row r="50" spans="6:9" x14ac:dyDescent="0.2">
      <c r="F50" s="67"/>
      <c r="G50" s="68"/>
      <c r="H50" s="68"/>
      <c r="I50" s="69"/>
    </row>
    <row r="51" spans="6:9" x14ac:dyDescent="0.2">
      <c r="F51" s="67"/>
      <c r="G51" s="68"/>
      <c r="H51" s="68"/>
      <c r="I51" s="69"/>
    </row>
  </sheetData>
  <mergeCells count="4">
    <mergeCell ref="A1:B1"/>
    <mergeCell ref="A2:B2"/>
    <mergeCell ref="G2:I2"/>
    <mergeCell ref="C1:F1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232"/>
  <sheetViews>
    <sheetView showZeros="0" tabSelected="1" view="pageBreakPreview" topLeftCell="A211" zoomScaleNormal="100" zoomScaleSheetLayoutView="100" workbookViewId="0">
      <selection activeCell="A224" sqref="A224:XFD225"/>
    </sheetView>
  </sheetViews>
  <sheetFormatPr defaultRowHeight="12.75" x14ac:dyDescent="0.2"/>
  <cols>
    <col min="1" max="1" width="2.85546875" style="161" customWidth="1"/>
    <col min="2" max="2" width="6.85546875" style="162" customWidth="1"/>
    <col min="3" max="3" width="49.7109375" style="192" customWidth="1"/>
    <col min="4" max="4" width="4.28515625" style="195" customWidth="1"/>
    <col min="5" max="5" width="4.7109375" style="196" customWidth="1"/>
    <col min="6" max="6" width="9.85546875" style="137" customWidth="1"/>
    <col min="7" max="7" width="10.85546875" style="164" customWidth="1"/>
    <col min="8" max="8" width="9.42578125" style="114" customWidth="1"/>
    <col min="9" max="9" width="11.7109375" style="165" bestFit="1" customWidth="1"/>
    <col min="10" max="18" width="9.140625" style="165"/>
    <col min="19" max="16384" width="9.140625" style="161"/>
  </cols>
  <sheetData>
    <row r="1" spans="1:18" s="154" customFormat="1" x14ac:dyDescent="0.2">
      <c r="B1" s="332" t="s">
        <v>264</v>
      </c>
      <c r="C1" s="332"/>
      <c r="D1" s="332"/>
      <c r="E1" s="332"/>
      <c r="F1" s="332"/>
      <c r="G1" s="332"/>
      <c r="H1" s="155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18" s="154" customFormat="1" ht="13.5" thickBot="1" x14ac:dyDescent="0.25">
      <c r="B2" s="157"/>
      <c r="C2" s="81"/>
      <c r="D2" s="120"/>
      <c r="E2" s="121"/>
      <c r="F2" s="122"/>
      <c r="G2" s="120"/>
      <c r="H2" s="155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 s="154" customFormat="1" ht="13.5" thickTop="1" x14ac:dyDescent="0.2">
      <c r="A3" s="158"/>
      <c r="B3" s="335" t="s">
        <v>201</v>
      </c>
      <c r="C3" s="336"/>
      <c r="D3" s="336"/>
      <c r="E3" s="337"/>
      <c r="F3" s="302" t="s">
        <v>264</v>
      </c>
      <c r="G3" s="159"/>
      <c r="H3" s="155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 s="154" customFormat="1" ht="13.5" thickBot="1" x14ac:dyDescent="0.25">
      <c r="A4" s="160"/>
      <c r="B4" s="329" t="s">
        <v>204</v>
      </c>
      <c r="C4" s="330"/>
      <c r="D4" s="330"/>
      <c r="E4" s="331"/>
      <c r="F4" s="333">
        <f>Rekapitulace!G2</f>
        <v>0</v>
      </c>
      <c r="G4" s="334"/>
      <c r="H4" s="155"/>
      <c r="I4" s="156"/>
      <c r="J4" s="156"/>
      <c r="K4" s="156"/>
      <c r="L4" s="156"/>
      <c r="M4" s="156"/>
      <c r="N4" s="156"/>
      <c r="O4" s="156"/>
      <c r="P4" s="156"/>
      <c r="Q4" s="156"/>
      <c r="R4" s="156"/>
    </row>
    <row r="5" spans="1:18" ht="13.5" thickTop="1" x14ac:dyDescent="0.2">
      <c r="C5" s="73"/>
      <c r="D5" s="163"/>
      <c r="E5" s="112"/>
      <c r="F5" s="123"/>
    </row>
    <row r="6" spans="1:18" s="74" customFormat="1" x14ac:dyDescent="0.2">
      <c r="A6" s="166"/>
      <c r="B6" s="167" t="s">
        <v>70</v>
      </c>
      <c r="C6" s="168" t="s">
        <v>57</v>
      </c>
      <c r="D6" s="168" t="s">
        <v>54</v>
      </c>
      <c r="E6" s="169" t="s">
        <v>69</v>
      </c>
      <c r="F6" s="124" t="s">
        <v>55</v>
      </c>
      <c r="G6" s="125" t="s">
        <v>56</v>
      </c>
      <c r="H6" s="14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 s="74" customFormat="1" x14ac:dyDescent="0.2">
      <c r="A7" s="170"/>
      <c r="B7" s="171"/>
      <c r="C7" s="170"/>
      <c r="D7" s="170"/>
      <c r="E7" s="172"/>
      <c r="F7" s="126"/>
      <c r="G7" s="126"/>
      <c r="H7" s="140"/>
      <c r="I7" s="80"/>
      <c r="J7" s="80"/>
      <c r="K7" s="80"/>
      <c r="L7" s="80"/>
      <c r="M7" s="80"/>
      <c r="N7" s="80"/>
      <c r="O7" s="80"/>
      <c r="P7" s="80"/>
      <c r="Q7" s="80"/>
      <c r="R7" s="80"/>
    </row>
    <row r="8" spans="1:18" x14ac:dyDescent="0.2">
      <c r="A8" s="173"/>
      <c r="B8" s="210" t="s">
        <v>74</v>
      </c>
      <c r="C8" s="241" t="s">
        <v>205</v>
      </c>
      <c r="D8" s="225"/>
      <c r="E8" s="247"/>
      <c r="F8" s="226"/>
      <c r="G8" s="226"/>
    </row>
    <row r="9" spans="1:18" x14ac:dyDescent="0.2">
      <c r="A9" s="173"/>
      <c r="B9" s="127"/>
      <c r="C9" s="144"/>
      <c r="D9" s="144"/>
      <c r="E9" s="144"/>
      <c r="F9" s="144"/>
      <c r="G9" s="144"/>
    </row>
    <row r="10" spans="1:18" ht="63.75" x14ac:dyDescent="0.2">
      <c r="A10" s="197"/>
      <c r="B10" s="116" t="s">
        <v>135</v>
      </c>
      <c r="C10" s="271" t="s">
        <v>268</v>
      </c>
      <c r="D10" s="115" t="s">
        <v>129</v>
      </c>
      <c r="E10" s="108">
        <v>1</v>
      </c>
      <c r="F10" s="106">
        <v>0</v>
      </c>
      <c r="G10" s="152">
        <f>PRODUCT(D10:F10)</f>
        <v>0</v>
      </c>
    </row>
    <row r="11" spans="1:18" x14ac:dyDescent="0.2">
      <c r="A11" s="197"/>
      <c r="B11" s="116"/>
      <c r="C11" s="271" t="s">
        <v>206</v>
      </c>
      <c r="D11" s="115" t="s">
        <v>132</v>
      </c>
      <c r="E11" s="108">
        <v>2</v>
      </c>
      <c r="F11" s="94">
        <v>0</v>
      </c>
      <c r="G11" s="94">
        <f>PRODUCT(D11:F11)</f>
        <v>0</v>
      </c>
    </row>
    <row r="12" spans="1:18" x14ac:dyDescent="0.2">
      <c r="A12" s="197"/>
      <c r="B12" s="116"/>
      <c r="C12" s="271"/>
      <c r="D12" s="115"/>
      <c r="E12" s="108"/>
      <c r="F12" s="94"/>
      <c r="G12" s="94"/>
    </row>
    <row r="13" spans="1:18" ht="38.25" x14ac:dyDescent="0.2">
      <c r="A13" s="197"/>
      <c r="B13" s="116"/>
      <c r="C13" s="271" t="s">
        <v>217</v>
      </c>
      <c r="D13" s="272" t="s">
        <v>145</v>
      </c>
      <c r="E13" s="108">
        <v>1</v>
      </c>
      <c r="F13" s="94">
        <v>0</v>
      </c>
      <c r="G13" s="94">
        <f>PRODUCT(D13:F13)</f>
        <v>0</v>
      </c>
    </row>
    <row r="14" spans="1:18" x14ac:dyDescent="0.2">
      <c r="A14" s="173"/>
      <c r="B14" s="116"/>
      <c r="C14" s="271"/>
      <c r="D14" s="272"/>
      <c r="E14" s="108"/>
      <c r="F14" s="94"/>
      <c r="G14" s="94"/>
    </row>
    <row r="15" spans="1:18" x14ac:dyDescent="0.2">
      <c r="A15" s="197"/>
      <c r="B15" s="116"/>
      <c r="C15" s="271" t="s">
        <v>209</v>
      </c>
      <c r="D15" s="115" t="s">
        <v>132</v>
      </c>
      <c r="E15" s="108">
        <v>60</v>
      </c>
      <c r="F15" s="94">
        <v>0</v>
      </c>
      <c r="G15" s="94">
        <f>PRODUCT(D15:F15)</f>
        <v>0</v>
      </c>
    </row>
    <row r="16" spans="1:18" x14ac:dyDescent="0.2">
      <c r="A16" s="173"/>
      <c r="B16" s="127"/>
      <c r="C16" s="144"/>
      <c r="D16" s="144"/>
      <c r="E16" s="144"/>
      <c r="F16" s="144"/>
      <c r="G16" s="144"/>
    </row>
    <row r="17" spans="1:7" ht="76.5" x14ac:dyDescent="0.2">
      <c r="A17" s="197"/>
      <c r="B17" s="116" t="s">
        <v>136</v>
      </c>
      <c r="C17" s="204" t="s">
        <v>207</v>
      </c>
      <c r="D17" s="115" t="s">
        <v>129</v>
      </c>
      <c r="E17" s="108">
        <v>8</v>
      </c>
      <c r="F17" s="94">
        <v>0</v>
      </c>
      <c r="G17" s="94">
        <f>PRODUCT(D17:F17)</f>
        <v>0</v>
      </c>
    </row>
    <row r="18" spans="1:7" x14ac:dyDescent="0.2">
      <c r="A18" s="173"/>
      <c r="B18" s="127"/>
      <c r="C18" s="144"/>
      <c r="D18" s="144"/>
      <c r="E18" s="144"/>
      <c r="F18" s="144">
        <v>0</v>
      </c>
      <c r="G18" s="144"/>
    </row>
    <row r="19" spans="1:7" ht="76.5" x14ac:dyDescent="0.2">
      <c r="A19" s="197"/>
      <c r="B19" s="116" t="s">
        <v>137</v>
      </c>
      <c r="C19" s="204" t="s">
        <v>219</v>
      </c>
      <c r="D19" s="115" t="s">
        <v>129</v>
      </c>
      <c r="E19" s="108">
        <v>24</v>
      </c>
      <c r="F19" s="94">
        <v>0</v>
      </c>
      <c r="G19" s="94">
        <f>PRODUCT(D19:F19)</f>
        <v>0</v>
      </c>
    </row>
    <row r="20" spans="1:7" x14ac:dyDescent="0.2">
      <c r="A20" s="197"/>
      <c r="B20" s="127"/>
      <c r="C20" s="105"/>
      <c r="D20" s="144"/>
      <c r="E20" s="144"/>
      <c r="F20" s="144"/>
      <c r="G20" s="144"/>
    </row>
    <row r="21" spans="1:7" ht="25.5" x14ac:dyDescent="0.2">
      <c r="A21" s="197"/>
      <c r="B21" s="116" t="s">
        <v>146</v>
      </c>
      <c r="C21" s="204" t="s">
        <v>208</v>
      </c>
      <c r="D21" s="115" t="s">
        <v>129</v>
      </c>
      <c r="E21" s="273">
        <v>2</v>
      </c>
      <c r="F21" s="94">
        <v>0</v>
      </c>
      <c r="G21" s="94">
        <f>PRODUCT(D21:F21)</f>
        <v>0</v>
      </c>
    </row>
    <row r="22" spans="1:7" x14ac:dyDescent="0.2">
      <c r="A22" s="173"/>
      <c r="B22" s="116"/>
      <c r="C22" s="174"/>
      <c r="D22" s="118"/>
      <c r="E22" s="144"/>
      <c r="F22" s="119">
        <v>0</v>
      </c>
      <c r="G22" s="152"/>
    </row>
    <row r="23" spans="1:7" ht="25.5" x14ac:dyDescent="0.2">
      <c r="A23" s="173"/>
      <c r="B23" s="274" t="s">
        <v>155</v>
      </c>
      <c r="C23" s="174" t="s">
        <v>1</v>
      </c>
      <c r="D23" s="143"/>
      <c r="E23" s="144"/>
      <c r="F23" s="152">
        <v>0</v>
      </c>
      <c r="G23" s="152"/>
    </row>
    <row r="24" spans="1:7" x14ac:dyDescent="0.2">
      <c r="A24" s="197"/>
      <c r="B24" s="116"/>
      <c r="C24" s="174" t="s">
        <v>210</v>
      </c>
      <c r="D24" s="143" t="s">
        <v>131</v>
      </c>
      <c r="E24" s="144">
        <v>5</v>
      </c>
      <c r="F24" s="95">
        <v>0</v>
      </c>
      <c r="G24" s="95">
        <f t="shared" ref="G24" si="0">PRODUCT(D24:F24)</f>
        <v>0</v>
      </c>
    </row>
    <row r="25" spans="1:7" x14ac:dyDescent="0.2">
      <c r="A25" s="197"/>
      <c r="B25" s="116"/>
      <c r="C25" s="174" t="s">
        <v>211</v>
      </c>
      <c r="D25" s="143" t="s">
        <v>131</v>
      </c>
      <c r="E25" s="144">
        <v>3</v>
      </c>
      <c r="F25" s="95">
        <v>0</v>
      </c>
      <c r="G25" s="95">
        <f t="shared" ref="G25" si="1">PRODUCT(D25:F25)</f>
        <v>0</v>
      </c>
    </row>
    <row r="26" spans="1:7" x14ac:dyDescent="0.2">
      <c r="A26" s="197"/>
      <c r="B26" s="116"/>
      <c r="C26" s="174" t="s">
        <v>212</v>
      </c>
      <c r="D26" s="143" t="s">
        <v>131</v>
      </c>
      <c r="E26" s="144">
        <v>10</v>
      </c>
      <c r="F26" s="95">
        <v>0</v>
      </c>
      <c r="G26" s="95">
        <f t="shared" ref="G26" si="2">PRODUCT(D26:F26)</f>
        <v>0</v>
      </c>
    </row>
    <row r="27" spans="1:7" x14ac:dyDescent="0.2">
      <c r="A27" s="173"/>
      <c r="B27" s="116"/>
      <c r="C27" s="174"/>
      <c r="D27" s="143"/>
      <c r="E27" s="144"/>
      <c r="F27" s="152">
        <v>0</v>
      </c>
      <c r="G27" s="152"/>
    </row>
    <row r="28" spans="1:7" ht="25.5" x14ac:dyDescent="0.2">
      <c r="A28" s="173"/>
      <c r="B28" s="274" t="s">
        <v>156</v>
      </c>
      <c r="C28" s="174" t="s">
        <v>2</v>
      </c>
      <c r="D28" s="143"/>
      <c r="E28" s="144"/>
      <c r="F28" s="152">
        <v>0</v>
      </c>
      <c r="G28" s="152"/>
    </row>
    <row r="29" spans="1:7" x14ac:dyDescent="0.2">
      <c r="A29" s="197"/>
      <c r="B29" s="116"/>
      <c r="C29" s="174" t="s">
        <v>210</v>
      </c>
      <c r="D29" s="143" t="s">
        <v>131</v>
      </c>
      <c r="E29" s="144">
        <v>5</v>
      </c>
      <c r="F29" s="95">
        <v>0</v>
      </c>
      <c r="G29" s="95">
        <f t="shared" ref="G29:G31" si="3">PRODUCT(D29:F29)</f>
        <v>0</v>
      </c>
    </row>
    <row r="30" spans="1:7" x14ac:dyDescent="0.2">
      <c r="A30" s="197"/>
      <c r="B30" s="116"/>
      <c r="C30" s="174" t="s">
        <v>211</v>
      </c>
      <c r="D30" s="143" t="s">
        <v>131</v>
      </c>
      <c r="E30" s="144">
        <v>4</v>
      </c>
      <c r="F30" s="95">
        <v>0</v>
      </c>
      <c r="G30" s="95">
        <f t="shared" si="3"/>
        <v>0</v>
      </c>
    </row>
    <row r="31" spans="1:7" x14ac:dyDescent="0.2">
      <c r="A31" s="197"/>
      <c r="B31" s="116"/>
      <c r="C31" s="174" t="s">
        <v>212</v>
      </c>
      <c r="D31" s="143" t="s">
        <v>131</v>
      </c>
      <c r="E31" s="144">
        <v>7</v>
      </c>
      <c r="F31" s="95">
        <v>0</v>
      </c>
      <c r="G31" s="95">
        <f t="shared" si="3"/>
        <v>0</v>
      </c>
    </row>
    <row r="32" spans="1:7" x14ac:dyDescent="0.2">
      <c r="A32" s="173"/>
      <c r="B32" s="116"/>
      <c r="C32" s="105"/>
      <c r="D32" s="143"/>
      <c r="E32" s="144"/>
      <c r="F32" s="95">
        <v>0</v>
      </c>
      <c r="G32" s="95"/>
    </row>
    <row r="33" spans="1:7" ht="25.5" x14ac:dyDescent="0.2">
      <c r="A33" s="197"/>
      <c r="B33" s="116" t="s">
        <v>157</v>
      </c>
      <c r="C33" s="117" t="s">
        <v>134</v>
      </c>
      <c r="D33" s="143" t="s">
        <v>130</v>
      </c>
      <c r="E33" s="144">
        <v>185</v>
      </c>
      <c r="F33" s="95">
        <v>0</v>
      </c>
      <c r="G33" s="152">
        <f>PRODUCT(D33:F33)</f>
        <v>0</v>
      </c>
    </row>
    <row r="34" spans="1:7" x14ac:dyDescent="0.2">
      <c r="A34" s="197"/>
      <c r="B34" s="116"/>
      <c r="C34" s="105"/>
      <c r="D34" s="143"/>
      <c r="E34" s="144"/>
      <c r="F34" s="152">
        <v>0</v>
      </c>
      <c r="G34" s="152"/>
    </row>
    <row r="35" spans="1:7" x14ac:dyDescent="0.2">
      <c r="A35" s="173"/>
      <c r="B35" s="243" t="s">
        <v>22</v>
      </c>
      <c r="C35" s="224"/>
      <c r="D35" s="225"/>
      <c r="E35" s="246"/>
      <c r="F35" s="226">
        <v>0</v>
      </c>
      <c r="G35" s="243">
        <f>SUM(G10:G34)</f>
        <v>0</v>
      </c>
    </row>
    <row r="36" spans="1:7" x14ac:dyDescent="0.2">
      <c r="A36" s="173"/>
      <c r="B36" s="116"/>
      <c r="C36" s="173"/>
      <c r="D36" s="173"/>
      <c r="E36" s="173"/>
      <c r="F36" s="173">
        <v>0</v>
      </c>
      <c r="G36" s="173"/>
    </row>
    <row r="37" spans="1:7" ht="38.25" x14ac:dyDescent="0.2">
      <c r="A37" s="197"/>
      <c r="B37" s="116" t="s">
        <v>158</v>
      </c>
      <c r="C37" s="204" t="s">
        <v>213</v>
      </c>
      <c r="D37" s="115" t="s">
        <v>132</v>
      </c>
      <c r="E37" s="275">
        <v>150</v>
      </c>
      <c r="F37" s="94">
        <v>0</v>
      </c>
      <c r="G37" s="94">
        <f>PRODUCT(D37:F37)</f>
        <v>0</v>
      </c>
    </row>
    <row r="38" spans="1:7" x14ac:dyDescent="0.2">
      <c r="A38" s="173"/>
      <c r="B38" s="116"/>
      <c r="C38" s="93"/>
      <c r="D38" s="115"/>
      <c r="E38" s="175"/>
      <c r="F38" s="94">
        <v>0</v>
      </c>
      <c r="G38" s="152"/>
    </row>
    <row r="39" spans="1:7" x14ac:dyDescent="0.2">
      <c r="A39" s="197"/>
      <c r="B39" s="210" t="s">
        <v>141</v>
      </c>
      <c r="C39" s="245"/>
      <c r="D39" s="276" t="s">
        <v>145</v>
      </c>
      <c r="E39" s="246">
        <v>1</v>
      </c>
      <c r="F39" s="226">
        <v>0</v>
      </c>
      <c r="G39" s="243">
        <f>PRODUCT(D39:F39)</f>
        <v>0</v>
      </c>
    </row>
    <row r="40" spans="1:7" x14ac:dyDescent="0.2">
      <c r="A40" s="197"/>
      <c r="B40" s="278" t="s">
        <v>215</v>
      </c>
      <c r="C40" s="279"/>
      <c r="D40" s="280" t="s">
        <v>77</v>
      </c>
      <c r="E40" s="281">
        <v>8</v>
      </c>
      <c r="F40" s="282">
        <v>0</v>
      </c>
      <c r="G40" s="283">
        <f>PRODUCT(D40:F40)</f>
        <v>0</v>
      </c>
    </row>
    <row r="41" spans="1:7" x14ac:dyDescent="0.2">
      <c r="A41" s="173"/>
      <c r="B41" s="173"/>
      <c r="C41" s="173"/>
      <c r="D41" s="173"/>
      <c r="E41" s="173"/>
      <c r="F41" s="173">
        <v>0</v>
      </c>
      <c r="G41" s="173"/>
    </row>
    <row r="42" spans="1:7" x14ac:dyDescent="0.2">
      <c r="A42" s="173"/>
      <c r="B42" s="210" t="s">
        <v>161</v>
      </c>
      <c r="C42" s="241" t="s">
        <v>162</v>
      </c>
      <c r="D42" s="225"/>
      <c r="E42" s="246"/>
      <c r="F42" s="225">
        <v>0</v>
      </c>
      <c r="G42" s="226"/>
    </row>
    <row r="43" spans="1:7" x14ac:dyDescent="0.2">
      <c r="A43" s="173"/>
      <c r="B43" s="116"/>
      <c r="C43" s="105"/>
      <c r="D43" s="115"/>
      <c r="E43" s="108"/>
      <c r="F43" s="106">
        <v>0</v>
      </c>
      <c r="G43" s="106"/>
    </row>
    <row r="44" spans="1:7" ht="51" x14ac:dyDescent="0.2">
      <c r="A44" s="197"/>
      <c r="B44" s="116" t="s">
        <v>163</v>
      </c>
      <c r="C44" s="204" t="s">
        <v>214</v>
      </c>
      <c r="D44" s="141" t="s">
        <v>129</v>
      </c>
      <c r="E44" s="142">
        <v>4</v>
      </c>
      <c r="F44" s="277">
        <v>0</v>
      </c>
      <c r="G44" s="94">
        <f>PRODUCT(D44:F44)</f>
        <v>0</v>
      </c>
    </row>
    <row r="45" spans="1:7" ht="25.5" x14ac:dyDescent="0.2">
      <c r="A45" s="197"/>
      <c r="B45" s="116"/>
      <c r="C45" s="174" t="s">
        <v>176</v>
      </c>
      <c r="D45" s="141" t="s">
        <v>145</v>
      </c>
      <c r="E45" s="142">
        <v>4</v>
      </c>
      <c r="F45" s="106">
        <v>0</v>
      </c>
      <c r="G45" s="152">
        <f>PRODUCT(D45:F45)</f>
        <v>0</v>
      </c>
    </row>
    <row r="46" spans="1:7" ht="25.5" x14ac:dyDescent="0.2">
      <c r="A46" s="197"/>
      <c r="B46" s="116"/>
      <c r="C46" s="174" t="s">
        <v>164</v>
      </c>
      <c r="D46" s="143" t="s">
        <v>129</v>
      </c>
      <c r="E46" s="144">
        <v>4</v>
      </c>
      <c r="F46" s="106">
        <v>0</v>
      </c>
      <c r="G46" s="95">
        <f>PRODUCT(D46:F46)</f>
        <v>0</v>
      </c>
    </row>
    <row r="47" spans="1:7" x14ac:dyDescent="0.2">
      <c r="A47" s="197"/>
      <c r="B47" s="116"/>
      <c r="C47" s="174"/>
      <c r="D47" s="143"/>
      <c r="E47" s="144"/>
      <c r="F47" s="106"/>
      <c r="G47" s="95"/>
    </row>
    <row r="48" spans="1:7" x14ac:dyDescent="0.2">
      <c r="A48" s="197"/>
      <c r="B48" s="116"/>
      <c r="C48" s="117" t="s">
        <v>165</v>
      </c>
      <c r="D48" s="176" t="s">
        <v>129</v>
      </c>
      <c r="E48" s="144">
        <v>4</v>
      </c>
      <c r="F48" s="106">
        <v>0</v>
      </c>
      <c r="G48" s="95">
        <f>PRODUCT(D48:F48)</f>
        <v>0</v>
      </c>
    </row>
    <row r="49" spans="1:7" x14ac:dyDescent="0.2">
      <c r="A49" s="197"/>
      <c r="B49" s="116"/>
      <c r="C49" s="117"/>
      <c r="D49" s="176"/>
      <c r="E49" s="144"/>
      <c r="F49" s="106"/>
      <c r="G49" s="95"/>
    </row>
    <row r="50" spans="1:7" ht="38.25" x14ac:dyDescent="0.2">
      <c r="A50" s="197"/>
      <c r="B50" s="116"/>
      <c r="C50" s="271" t="s">
        <v>218</v>
      </c>
      <c r="D50" s="272" t="s">
        <v>145</v>
      </c>
      <c r="E50" s="108">
        <v>1</v>
      </c>
      <c r="F50" s="94">
        <v>0</v>
      </c>
      <c r="G50" s="94">
        <f>PRODUCT(D50:F50)</f>
        <v>0</v>
      </c>
    </row>
    <row r="51" spans="1:7" x14ac:dyDescent="0.2">
      <c r="A51" s="173"/>
      <c r="B51" s="116"/>
      <c r="C51" s="117"/>
      <c r="D51" s="143"/>
      <c r="E51" s="144"/>
      <c r="F51" s="106">
        <v>0</v>
      </c>
      <c r="G51" s="95"/>
    </row>
    <row r="52" spans="1:7" x14ac:dyDescent="0.2">
      <c r="A52" s="173"/>
      <c r="B52" s="116"/>
      <c r="C52" s="271" t="s">
        <v>209</v>
      </c>
      <c r="D52" s="115" t="s">
        <v>132</v>
      </c>
      <c r="E52" s="108">
        <v>25</v>
      </c>
      <c r="F52" s="94">
        <v>0</v>
      </c>
      <c r="G52" s="94">
        <f>PRODUCT(D52:F52)</f>
        <v>0</v>
      </c>
    </row>
    <row r="53" spans="1:7" x14ac:dyDescent="0.2">
      <c r="A53" s="173"/>
      <c r="B53" s="116"/>
      <c r="C53" s="117"/>
      <c r="D53" s="143"/>
      <c r="E53" s="144"/>
      <c r="F53" s="106"/>
      <c r="G53" s="95"/>
    </row>
    <row r="54" spans="1:7" ht="25.5" x14ac:dyDescent="0.2">
      <c r="A54" s="173"/>
      <c r="B54" s="116" t="s">
        <v>166</v>
      </c>
      <c r="C54" s="174" t="s">
        <v>167</v>
      </c>
      <c r="D54" s="176"/>
      <c r="E54" s="144"/>
      <c r="F54" s="106">
        <v>0</v>
      </c>
      <c r="G54" s="95"/>
    </row>
    <row r="55" spans="1:7" x14ac:dyDescent="0.2">
      <c r="A55" s="197"/>
      <c r="B55" s="116"/>
      <c r="C55" s="97" t="s">
        <v>172</v>
      </c>
      <c r="D55" s="96" t="s">
        <v>131</v>
      </c>
      <c r="E55" s="146">
        <v>60</v>
      </c>
      <c r="F55" s="106">
        <v>0</v>
      </c>
      <c r="G55" s="145">
        <f>F55*E55</f>
        <v>0</v>
      </c>
    </row>
    <row r="56" spans="1:7" x14ac:dyDescent="0.2">
      <c r="A56" s="197"/>
      <c r="B56" s="116"/>
      <c r="C56" s="97" t="s">
        <v>168</v>
      </c>
      <c r="D56" s="96" t="s">
        <v>131</v>
      </c>
      <c r="E56" s="146">
        <v>60</v>
      </c>
      <c r="F56" s="106">
        <v>0</v>
      </c>
      <c r="G56" s="145">
        <f>F56*E56</f>
        <v>0</v>
      </c>
    </row>
    <row r="57" spans="1:7" x14ac:dyDescent="0.2">
      <c r="A57" s="173"/>
      <c r="B57" s="109"/>
      <c r="C57" s="128"/>
      <c r="D57" s="176"/>
      <c r="E57" s="144"/>
      <c r="F57" s="106">
        <v>0</v>
      </c>
      <c r="G57" s="95"/>
    </row>
    <row r="58" spans="1:7" ht="51" x14ac:dyDescent="0.2">
      <c r="A58" s="197"/>
      <c r="B58" s="116" t="s">
        <v>169</v>
      </c>
      <c r="C58" s="174" t="s">
        <v>170</v>
      </c>
      <c r="D58" s="176" t="s">
        <v>131</v>
      </c>
      <c r="E58" s="144">
        <v>150</v>
      </c>
      <c r="F58" s="106">
        <v>0</v>
      </c>
      <c r="G58" s="95">
        <f>PRODUCT(D58:F58)</f>
        <v>0</v>
      </c>
    </row>
    <row r="59" spans="1:7" x14ac:dyDescent="0.2">
      <c r="A59" s="173"/>
      <c r="B59" s="116"/>
      <c r="C59" s="128"/>
      <c r="D59" s="176"/>
      <c r="E59" s="144"/>
      <c r="F59" s="106">
        <v>0</v>
      </c>
      <c r="G59" s="95"/>
    </row>
    <row r="60" spans="1:7" ht="25.5" x14ac:dyDescent="0.2">
      <c r="A60" s="197"/>
      <c r="B60" s="116" t="s">
        <v>171</v>
      </c>
      <c r="C60" s="174" t="s">
        <v>173</v>
      </c>
      <c r="D60" s="118" t="s">
        <v>130</v>
      </c>
      <c r="E60" s="144">
        <v>145</v>
      </c>
      <c r="F60" s="106">
        <v>0</v>
      </c>
      <c r="G60" s="152">
        <f>PRODUCT(D60:F60)</f>
        <v>0</v>
      </c>
    </row>
    <row r="61" spans="1:7" x14ac:dyDescent="0.2">
      <c r="A61" s="173"/>
      <c r="B61" s="109"/>
      <c r="C61" s="174"/>
      <c r="D61" s="143"/>
      <c r="E61" s="144"/>
      <c r="F61" s="152">
        <v>0</v>
      </c>
      <c r="G61" s="152"/>
    </row>
    <row r="62" spans="1:7" x14ac:dyDescent="0.2">
      <c r="A62" s="173"/>
      <c r="B62" s="210" t="s">
        <v>22</v>
      </c>
      <c r="C62" s="224"/>
      <c r="D62" s="225"/>
      <c r="E62" s="246"/>
      <c r="F62" s="226">
        <v>0</v>
      </c>
      <c r="G62" s="243">
        <f>SUM(G44:G61)</f>
        <v>0</v>
      </c>
    </row>
    <row r="63" spans="1:7" x14ac:dyDescent="0.2">
      <c r="A63" s="173"/>
      <c r="B63" s="116"/>
      <c r="C63" s="93"/>
      <c r="D63" s="115"/>
      <c r="E63" s="175"/>
      <c r="F63" s="94">
        <v>0</v>
      </c>
      <c r="G63" s="152"/>
    </row>
    <row r="64" spans="1:7" x14ac:dyDescent="0.2">
      <c r="A64" s="197"/>
      <c r="B64" s="210" t="s">
        <v>174</v>
      </c>
      <c r="C64" s="245"/>
      <c r="D64" s="225" t="s">
        <v>129</v>
      </c>
      <c r="E64" s="246">
        <v>1</v>
      </c>
      <c r="F64" s="226">
        <v>0</v>
      </c>
      <c r="G64" s="243">
        <f>PRODUCT(D64:F64)</f>
        <v>0</v>
      </c>
    </row>
    <row r="65" spans="1:18" x14ac:dyDescent="0.2">
      <c r="A65" s="197"/>
      <c r="B65" s="278" t="s">
        <v>216</v>
      </c>
      <c r="C65" s="279"/>
      <c r="D65" s="280" t="s">
        <v>77</v>
      </c>
      <c r="E65" s="281">
        <v>6</v>
      </c>
      <c r="F65" s="282">
        <v>0</v>
      </c>
      <c r="G65" s="283">
        <f>PRODUCT(D65:F65)</f>
        <v>0</v>
      </c>
    </row>
    <row r="66" spans="1:18" x14ac:dyDescent="0.2">
      <c r="A66" s="173"/>
      <c r="B66" s="173"/>
      <c r="C66" s="173"/>
      <c r="D66" s="173"/>
      <c r="E66" s="173"/>
      <c r="F66" s="173">
        <v>0</v>
      </c>
      <c r="G66" s="173"/>
    </row>
    <row r="67" spans="1:18" x14ac:dyDescent="0.2">
      <c r="A67" s="173"/>
      <c r="B67" s="240" t="s">
        <v>73</v>
      </c>
      <c r="C67" s="241" t="s">
        <v>184</v>
      </c>
      <c r="D67" s="213"/>
      <c r="E67" s="242"/>
      <c r="F67" s="215">
        <v>0</v>
      </c>
      <c r="G67" s="215"/>
    </row>
    <row r="68" spans="1:18" s="183" customFormat="1" x14ac:dyDescent="0.2">
      <c r="A68" s="178"/>
      <c r="B68" s="103"/>
      <c r="C68" s="147" t="s">
        <v>144</v>
      </c>
      <c r="D68" s="148"/>
      <c r="E68" s="149"/>
      <c r="F68" s="150">
        <v>0</v>
      </c>
      <c r="G68" s="150"/>
      <c r="H68" s="181"/>
      <c r="I68" s="182"/>
      <c r="J68" s="182"/>
      <c r="K68" s="182"/>
      <c r="L68" s="182"/>
      <c r="M68" s="182"/>
      <c r="N68" s="182"/>
      <c r="O68" s="182"/>
      <c r="P68" s="182"/>
      <c r="Q68" s="182"/>
      <c r="R68" s="182"/>
    </row>
    <row r="69" spans="1:18" s="183" customFormat="1" x14ac:dyDescent="0.2">
      <c r="A69" s="178"/>
      <c r="B69" s="103"/>
      <c r="C69" s="99"/>
      <c r="D69" s="148"/>
      <c r="E69" s="149"/>
      <c r="F69" s="150">
        <v>0</v>
      </c>
      <c r="G69" s="150"/>
      <c r="H69" s="181"/>
      <c r="I69" s="182"/>
      <c r="J69" s="182"/>
      <c r="K69" s="182"/>
      <c r="L69" s="182"/>
      <c r="M69" s="182"/>
      <c r="N69" s="182"/>
      <c r="O69" s="182"/>
      <c r="P69" s="182"/>
      <c r="Q69" s="182"/>
      <c r="R69" s="182"/>
    </row>
    <row r="70" spans="1:18" s="183" customFormat="1" ht="102" x14ac:dyDescent="0.2">
      <c r="A70" s="198"/>
      <c r="B70" s="147" t="s">
        <v>180</v>
      </c>
      <c r="C70" s="271" t="s">
        <v>267</v>
      </c>
      <c r="D70" s="143" t="s">
        <v>129</v>
      </c>
      <c r="E70" s="129">
        <v>1</v>
      </c>
      <c r="F70" s="152">
        <v>0</v>
      </c>
      <c r="G70" s="152">
        <f>PRODUCT(D70:F70)</f>
        <v>0</v>
      </c>
      <c r="H70" s="181"/>
      <c r="I70" s="182"/>
      <c r="J70" s="182"/>
      <c r="K70" s="182"/>
      <c r="L70" s="182"/>
      <c r="M70" s="182"/>
      <c r="N70" s="182"/>
      <c r="O70" s="182"/>
      <c r="P70" s="182"/>
      <c r="Q70" s="182"/>
      <c r="R70" s="182"/>
    </row>
    <row r="71" spans="1:18" s="183" customFormat="1" x14ac:dyDescent="0.2">
      <c r="A71" s="178"/>
      <c r="B71" s="147"/>
      <c r="C71" s="99"/>
      <c r="D71" s="148"/>
      <c r="E71" s="149"/>
      <c r="F71" s="150">
        <v>0</v>
      </c>
      <c r="G71" s="150"/>
      <c r="H71" s="181"/>
      <c r="I71" s="182"/>
      <c r="J71" s="182"/>
      <c r="K71" s="182"/>
      <c r="L71" s="182"/>
      <c r="M71" s="182"/>
      <c r="N71" s="182"/>
      <c r="O71" s="182"/>
      <c r="P71" s="182"/>
      <c r="Q71" s="182"/>
      <c r="R71" s="182"/>
    </row>
    <row r="72" spans="1:18" s="183" customFormat="1" ht="25.5" x14ac:dyDescent="0.2">
      <c r="A72" s="198"/>
      <c r="B72" s="147" t="s">
        <v>181</v>
      </c>
      <c r="C72" s="204" t="s">
        <v>220</v>
      </c>
      <c r="D72" s="141" t="s">
        <v>129</v>
      </c>
      <c r="E72" s="142">
        <v>2</v>
      </c>
      <c r="F72" s="277">
        <v>0</v>
      </c>
      <c r="G72" s="94">
        <f>PRODUCT(D72:F72)</f>
        <v>0</v>
      </c>
      <c r="H72" s="181"/>
      <c r="I72" s="182"/>
      <c r="J72" s="182"/>
      <c r="K72" s="182"/>
      <c r="L72" s="182"/>
      <c r="M72" s="182"/>
      <c r="N72" s="182"/>
      <c r="O72" s="182"/>
      <c r="P72" s="182"/>
      <c r="Q72" s="182"/>
      <c r="R72" s="182"/>
    </row>
    <row r="73" spans="1:18" s="183" customFormat="1" x14ac:dyDescent="0.2">
      <c r="A73" s="178"/>
      <c r="B73" s="147"/>
      <c r="C73" s="117"/>
      <c r="D73" s="148"/>
      <c r="E73" s="149"/>
      <c r="F73" s="150"/>
      <c r="G73" s="152"/>
      <c r="H73" s="181"/>
      <c r="I73" s="182"/>
      <c r="J73" s="182"/>
      <c r="K73" s="182"/>
      <c r="L73" s="182"/>
      <c r="M73" s="182"/>
      <c r="N73" s="182"/>
      <c r="O73" s="182"/>
      <c r="P73" s="182"/>
      <c r="Q73" s="182"/>
      <c r="R73" s="182"/>
    </row>
    <row r="74" spans="1:18" s="183" customFormat="1" ht="25.5" x14ac:dyDescent="0.2">
      <c r="A74" s="198"/>
      <c r="B74" s="147" t="s">
        <v>182</v>
      </c>
      <c r="C74" s="286" t="s">
        <v>221</v>
      </c>
      <c r="D74" s="148" t="s">
        <v>129</v>
      </c>
      <c r="E74" s="149">
        <v>8</v>
      </c>
      <c r="F74" s="150">
        <v>0</v>
      </c>
      <c r="G74" s="152">
        <f>PRODUCT(D74:F74)</f>
        <v>0</v>
      </c>
      <c r="H74" s="181"/>
      <c r="I74" s="182"/>
      <c r="J74" s="182"/>
      <c r="K74" s="182"/>
      <c r="L74" s="182"/>
      <c r="M74" s="182"/>
      <c r="N74" s="182"/>
      <c r="O74" s="182"/>
      <c r="P74" s="182"/>
      <c r="Q74" s="182"/>
      <c r="R74" s="182"/>
    </row>
    <row r="75" spans="1:18" s="183" customFormat="1" x14ac:dyDescent="0.2">
      <c r="A75" s="198"/>
      <c r="B75" s="147"/>
      <c r="C75" s="286"/>
      <c r="D75" s="148"/>
      <c r="E75" s="149"/>
      <c r="F75" s="150"/>
      <c r="G75" s="152"/>
      <c r="H75" s="181"/>
      <c r="I75" s="182"/>
      <c r="J75" s="182"/>
      <c r="K75" s="182"/>
      <c r="L75" s="182"/>
      <c r="M75" s="182"/>
      <c r="N75" s="182"/>
      <c r="O75" s="182"/>
      <c r="P75" s="182"/>
      <c r="Q75" s="182"/>
      <c r="R75" s="182"/>
    </row>
    <row r="76" spans="1:18" s="183" customFormat="1" x14ac:dyDescent="0.2">
      <c r="A76" s="178"/>
      <c r="B76" s="147" t="s">
        <v>183</v>
      </c>
      <c r="C76" s="174" t="s">
        <v>177</v>
      </c>
      <c r="D76" s="148"/>
      <c r="E76" s="149"/>
      <c r="F76" s="150"/>
      <c r="G76" s="152"/>
      <c r="H76" s="181"/>
      <c r="I76" s="182"/>
      <c r="J76" s="182"/>
      <c r="K76" s="182"/>
      <c r="L76" s="182"/>
      <c r="M76" s="182"/>
      <c r="N76" s="182"/>
      <c r="O76" s="182"/>
      <c r="P76" s="182"/>
      <c r="Q76" s="182"/>
      <c r="R76" s="182"/>
    </row>
    <row r="77" spans="1:18" s="183" customFormat="1" x14ac:dyDescent="0.2">
      <c r="A77" s="198"/>
      <c r="B77" s="147"/>
      <c r="C77" s="174" t="s">
        <v>222</v>
      </c>
      <c r="D77" s="143" t="s">
        <v>131</v>
      </c>
      <c r="E77" s="144">
        <v>10</v>
      </c>
      <c r="F77" s="95">
        <v>0</v>
      </c>
      <c r="G77" s="95">
        <f t="shared" ref="G77:G79" si="4">PRODUCT(D77:F77)</f>
        <v>0</v>
      </c>
      <c r="H77" s="181"/>
      <c r="I77" s="182"/>
      <c r="J77" s="182"/>
      <c r="K77" s="182"/>
      <c r="L77" s="182"/>
      <c r="M77" s="182"/>
      <c r="N77" s="182"/>
      <c r="O77" s="182"/>
      <c r="P77" s="182"/>
      <c r="Q77" s="182"/>
      <c r="R77" s="182"/>
    </row>
    <row r="78" spans="1:18" s="183" customFormat="1" x14ac:dyDescent="0.2">
      <c r="A78" s="178"/>
      <c r="B78" s="147"/>
      <c r="C78" s="174" t="s">
        <v>223</v>
      </c>
      <c r="D78" s="143" t="s">
        <v>131</v>
      </c>
      <c r="E78" s="144">
        <v>5</v>
      </c>
      <c r="F78" s="95">
        <v>0</v>
      </c>
      <c r="G78" s="95">
        <f t="shared" si="4"/>
        <v>0</v>
      </c>
      <c r="H78" s="181"/>
      <c r="I78" s="182"/>
      <c r="J78" s="182"/>
      <c r="K78" s="182"/>
      <c r="L78" s="182"/>
      <c r="M78" s="182"/>
      <c r="N78" s="182"/>
      <c r="O78" s="182"/>
      <c r="P78" s="182"/>
      <c r="Q78" s="182"/>
      <c r="R78" s="182"/>
    </row>
    <row r="79" spans="1:18" s="183" customFormat="1" x14ac:dyDescent="0.2">
      <c r="A79" s="198"/>
      <c r="B79" s="147"/>
      <c r="C79" s="174" t="s">
        <v>224</v>
      </c>
      <c r="D79" s="143" t="s">
        <v>131</v>
      </c>
      <c r="E79" s="144">
        <v>17</v>
      </c>
      <c r="F79" s="95">
        <v>0</v>
      </c>
      <c r="G79" s="95">
        <f t="shared" si="4"/>
        <v>0</v>
      </c>
      <c r="H79" s="181"/>
      <c r="I79" s="182"/>
      <c r="J79" s="182"/>
      <c r="K79" s="182"/>
      <c r="L79" s="182"/>
      <c r="M79" s="182"/>
      <c r="N79" s="182"/>
      <c r="O79" s="182"/>
      <c r="P79" s="182"/>
      <c r="Q79" s="182"/>
      <c r="R79" s="182"/>
    </row>
    <row r="80" spans="1:18" s="183" customFormat="1" x14ac:dyDescent="0.2">
      <c r="A80" s="178"/>
      <c r="B80" s="147"/>
      <c r="C80" s="93"/>
      <c r="D80" s="118"/>
      <c r="E80" s="144"/>
      <c r="F80" s="119"/>
      <c r="G80" s="152"/>
      <c r="H80" s="181"/>
      <c r="I80" s="182"/>
      <c r="J80" s="182"/>
      <c r="K80" s="182"/>
      <c r="L80" s="182"/>
      <c r="M80" s="182"/>
      <c r="N80" s="182"/>
      <c r="O80" s="182"/>
      <c r="P80" s="182"/>
      <c r="Q80" s="182"/>
      <c r="R80" s="182"/>
    </row>
    <row r="81" spans="1:18" x14ac:dyDescent="0.2">
      <c r="A81" s="173"/>
      <c r="B81" s="210" t="s">
        <v>0</v>
      </c>
      <c r="C81" s="224"/>
      <c r="D81" s="225"/>
      <c r="E81" s="226"/>
      <c r="F81" s="226">
        <v>0</v>
      </c>
      <c r="G81" s="243">
        <f>SUM(G68:G80)</f>
        <v>0</v>
      </c>
    </row>
    <row r="82" spans="1:18" x14ac:dyDescent="0.2">
      <c r="A82" s="173"/>
      <c r="B82" s="278" t="s">
        <v>233</v>
      </c>
      <c r="C82" s="279"/>
      <c r="D82" s="280" t="s">
        <v>77</v>
      </c>
      <c r="E82" s="281">
        <v>8</v>
      </c>
      <c r="F82" s="282">
        <v>0</v>
      </c>
      <c r="G82" s="283">
        <f>PRODUCT(D82:F82)</f>
        <v>0</v>
      </c>
    </row>
    <row r="83" spans="1:18" s="183" customFormat="1" x14ac:dyDescent="0.2">
      <c r="A83" s="178"/>
      <c r="B83" s="179"/>
      <c r="C83" s="180"/>
      <c r="D83" s="143"/>
      <c r="E83" s="95"/>
      <c r="F83" s="95"/>
      <c r="G83" s="131"/>
      <c r="H83" s="181"/>
      <c r="I83" s="182"/>
      <c r="J83" s="182"/>
      <c r="K83" s="182"/>
      <c r="L83" s="182"/>
      <c r="M83" s="182"/>
      <c r="N83" s="182"/>
      <c r="O83" s="182"/>
      <c r="P83" s="182"/>
      <c r="Q83" s="182"/>
      <c r="R83" s="182"/>
    </row>
    <row r="84" spans="1:18" x14ac:dyDescent="0.2">
      <c r="B84" s="233" t="s">
        <v>193</v>
      </c>
      <c r="C84" s="238"/>
      <c r="D84" s="235"/>
      <c r="E84" s="236"/>
      <c r="F84" s="237"/>
      <c r="G84" s="239"/>
      <c r="H84" s="201"/>
    </row>
    <row r="85" spans="1:18" s="183" customFormat="1" x14ac:dyDescent="0.2">
      <c r="A85" s="178"/>
      <c r="B85" s="179"/>
      <c r="C85" s="180"/>
      <c r="D85" s="143"/>
      <c r="E85" s="95"/>
      <c r="F85" s="95"/>
      <c r="G85" s="131"/>
      <c r="H85" s="181"/>
      <c r="I85" s="182"/>
      <c r="J85" s="182"/>
      <c r="K85" s="182"/>
      <c r="L85" s="182"/>
      <c r="M85" s="182"/>
      <c r="N85" s="182"/>
      <c r="O85" s="182"/>
      <c r="P85" s="182"/>
      <c r="Q85" s="182"/>
      <c r="R85" s="182"/>
    </row>
    <row r="86" spans="1:18" s="183" customFormat="1" x14ac:dyDescent="0.2">
      <c r="A86" s="178"/>
      <c r="B86" s="210" t="s">
        <v>71</v>
      </c>
      <c r="C86" s="211" t="s">
        <v>227</v>
      </c>
      <c r="D86" s="225"/>
      <c r="E86" s="226"/>
      <c r="F86" s="226"/>
      <c r="G86" s="243"/>
      <c r="H86" s="181"/>
      <c r="I86" s="182"/>
      <c r="J86" s="182"/>
      <c r="K86" s="182"/>
      <c r="L86" s="182"/>
      <c r="M86" s="182"/>
      <c r="N86" s="182"/>
      <c r="O86" s="182"/>
      <c r="P86" s="182"/>
      <c r="Q86" s="182"/>
      <c r="R86" s="182"/>
    </row>
    <row r="87" spans="1:18" s="183" customFormat="1" ht="25.5" x14ac:dyDescent="0.2">
      <c r="A87" s="178"/>
      <c r="B87" s="92"/>
      <c r="C87" s="301" t="s">
        <v>232</v>
      </c>
      <c r="D87" s="148"/>
      <c r="E87" s="287"/>
      <c r="F87" s="150"/>
      <c r="G87" s="150"/>
      <c r="H87" s="181"/>
      <c r="I87" s="182"/>
      <c r="J87" s="182"/>
      <c r="K87" s="182"/>
      <c r="L87" s="182"/>
      <c r="M87" s="182"/>
      <c r="N87" s="182"/>
      <c r="O87" s="182"/>
      <c r="P87" s="182"/>
      <c r="Q87" s="182"/>
      <c r="R87" s="182"/>
    </row>
    <row r="88" spans="1:18" s="183" customFormat="1" x14ac:dyDescent="0.2">
      <c r="A88" s="178"/>
      <c r="B88" s="209"/>
      <c r="C88" s="91"/>
      <c r="D88" s="100"/>
      <c r="E88" s="132"/>
      <c r="F88" s="102"/>
      <c r="G88" s="102"/>
      <c r="H88" s="181"/>
      <c r="I88" s="182"/>
      <c r="J88" s="182"/>
      <c r="K88" s="182"/>
      <c r="L88" s="182"/>
      <c r="M88" s="182"/>
      <c r="N88" s="182"/>
      <c r="O88" s="182"/>
      <c r="P88" s="182"/>
      <c r="Q88" s="182"/>
      <c r="R88" s="182"/>
    </row>
    <row r="89" spans="1:18" s="183" customFormat="1" ht="51" x14ac:dyDescent="0.2">
      <c r="A89" s="178"/>
      <c r="B89" s="216" t="s">
        <v>128</v>
      </c>
      <c r="C89" s="217" t="s">
        <v>225</v>
      </c>
      <c r="D89" s="218" t="s">
        <v>145</v>
      </c>
      <c r="E89" s="219">
        <v>1</v>
      </c>
      <c r="F89" s="219">
        <v>0</v>
      </c>
      <c r="G89" s="220">
        <f>PRODUCT(E89:F89)</f>
        <v>0</v>
      </c>
      <c r="H89" s="181"/>
      <c r="I89" s="182"/>
      <c r="J89" s="182"/>
      <c r="K89" s="182"/>
      <c r="L89" s="182"/>
      <c r="M89" s="182"/>
      <c r="N89" s="182"/>
      <c r="O89" s="182"/>
      <c r="P89" s="182"/>
      <c r="Q89" s="182"/>
      <c r="R89" s="182"/>
    </row>
    <row r="90" spans="1:18" s="183" customFormat="1" x14ac:dyDescent="0.2">
      <c r="A90" s="178"/>
      <c r="B90" s="216"/>
      <c r="C90" s="217"/>
      <c r="D90" s="218"/>
      <c r="E90" s="219"/>
      <c r="F90" s="219"/>
      <c r="G90" s="220"/>
      <c r="H90" s="181"/>
      <c r="I90" s="182"/>
      <c r="J90" s="182"/>
      <c r="K90" s="182"/>
      <c r="L90" s="182"/>
      <c r="M90" s="182"/>
      <c r="N90" s="182"/>
      <c r="O90" s="182"/>
      <c r="P90" s="182"/>
      <c r="Q90" s="182"/>
      <c r="R90" s="182"/>
    </row>
    <row r="91" spans="1:18" s="183" customFormat="1" ht="25.5" x14ac:dyDescent="0.2">
      <c r="A91" s="178"/>
      <c r="B91" s="216" t="s">
        <v>133</v>
      </c>
      <c r="C91" s="217" t="s">
        <v>229</v>
      </c>
      <c r="D91" s="218" t="s">
        <v>129</v>
      </c>
      <c r="E91" s="219">
        <v>2</v>
      </c>
      <c r="F91" s="219">
        <v>0</v>
      </c>
      <c r="G91" s="220">
        <f>PRODUCT(E91:F91)</f>
        <v>0</v>
      </c>
      <c r="H91" s="181"/>
      <c r="I91" s="182"/>
      <c r="J91" s="182"/>
      <c r="K91" s="182"/>
      <c r="L91" s="182"/>
      <c r="M91" s="182"/>
      <c r="N91" s="182"/>
      <c r="O91" s="182"/>
      <c r="P91" s="182"/>
      <c r="Q91" s="182"/>
      <c r="R91" s="182"/>
    </row>
    <row r="92" spans="1:18" s="183" customFormat="1" x14ac:dyDescent="0.2">
      <c r="A92" s="178"/>
      <c r="B92" s="216"/>
      <c r="C92" s="217"/>
      <c r="D92" s="218"/>
      <c r="E92" s="219"/>
      <c r="F92" s="219"/>
      <c r="G92" s="220"/>
      <c r="H92" s="181"/>
      <c r="I92" s="182"/>
      <c r="J92" s="182"/>
      <c r="K92" s="182"/>
      <c r="L92" s="182"/>
      <c r="M92" s="182"/>
      <c r="N92" s="182"/>
      <c r="O92" s="182"/>
      <c r="P92" s="182"/>
      <c r="Q92" s="182"/>
      <c r="R92" s="182"/>
    </row>
    <row r="93" spans="1:18" s="183" customFormat="1" ht="38.25" x14ac:dyDescent="0.2">
      <c r="A93" s="178"/>
      <c r="B93" s="216" t="s">
        <v>150</v>
      </c>
      <c r="C93" s="217" t="s">
        <v>226</v>
      </c>
      <c r="D93" s="218" t="s">
        <v>145</v>
      </c>
      <c r="E93" s="219">
        <v>1</v>
      </c>
      <c r="F93" s="219">
        <v>0</v>
      </c>
      <c r="G93" s="220">
        <f>PRODUCT(E93:F93)</f>
        <v>0</v>
      </c>
      <c r="H93" s="181"/>
      <c r="I93" s="182"/>
      <c r="J93" s="182"/>
      <c r="K93" s="182"/>
      <c r="L93" s="182"/>
      <c r="M93" s="182"/>
      <c r="N93" s="182"/>
      <c r="O93" s="182"/>
      <c r="P93" s="182"/>
      <c r="Q93" s="182"/>
      <c r="R93" s="182"/>
    </row>
    <row r="94" spans="1:18" s="183" customFormat="1" x14ac:dyDescent="0.2">
      <c r="A94" s="178"/>
      <c r="B94" s="216"/>
      <c r="C94" s="217"/>
      <c r="D94" s="218"/>
      <c r="E94" s="219"/>
      <c r="F94" s="219"/>
      <c r="G94" s="220"/>
      <c r="H94" s="181"/>
      <c r="I94" s="182"/>
      <c r="J94" s="182"/>
      <c r="K94" s="182"/>
      <c r="L94" s="182"/>
      <c r="M94" s="182"/>
      <c r="N94" s="182"/>
      <c r="O94" s="182"/>
      <c r="P94" s="182"/>
      <c r="Q94" s="182"/>
      <c r="R94" s="182"/>
    </row>
    <row r="95" spans="1:18" s="183" customFormat="1" ht="38.25" x14ac:dyDescent="0.2">
      <c r="A95" s="178"/>
      <c r="B95" s="216" t="s">
        <v>151</v>
      </c>
      <c r="C95" s="217" t="s">
        <v>234</v>
      </c>
      <c r="D95" s="218" t="s">
        <v>145</v>
      </c>
      <c r="E95" s="219">
        <v>1</v>
      </c>
      <c r="F95" s="219">
        <v>0</v>
      </c>
      <c r="G95" s="220">
        <f>PRODUCT(E95:F95)</f>
        <v>0</v>
      </c>
      <c r="H95" s="181"/>
      <c r="I95" s="182"/>
      <c r="J95" s="182"/>
      <c r="K95" s="182"/>
      <c r="L95" s="182"/>
      <c r="M95" s="182"/>
      <c r="N95" s="182"/>
      <c r="O95" s="182"/>
      <c r="P95" s="182"/>
      <c r="Q95" s="182"/>
      <c r="R95" s="182"/>
    </row>
    <row r="96" spans="1:18" s="183" customFormat="1" x14ac:dyDescent="0.2">
      <c r="A96" s="178"/>
      <c r="B96" s="216"/>
      <c r="C96" s="217"/>
      <c r="D96" s="218"/>
      <c r="E96" s="219"/>
      <c r="F96" s="219"/>
      <c r="G96" s="220"/>
      <c r="H96" s="181"/>
      <c r="I96" s="182"/>
      <c r="J96" s="182"/>
      <c r="K96" s="182"/>
      <c r="L96" s="182"/>
      <c r="M96" s="182"/>
      <c r="N96" s="182"/>
      <c r="O96" s="182"/>
      <c r="P96" s="182"/>
      <c r="Q96" s="182"/>
      <c r="R96" s="182"/>
    </row>
    <row r="97" spans="1:18" s="183" customFormat="1" x14ac:dyDescent="0.2">
      <c r="A97" s="178"/>
      <c r="B97" s="216" t="s">
        <v>152</v>
      </c>
      <c r="C97" s="203" t="s">
        <v>200</v>
      </c>
      <c r="D97" s="221" t="s">
        <v>130</v>
      </c>
      <c r="E97" s="222">
        <v>50</v>
      </c>
      <c r="F97" s="223">
        <v>0</v>
      </c>
      <c r="G97" s="223">
        <f>PRODUCT(D97:F97)</f>
        <v>0</v>
      </c>
      <c r="H97" s="181"/>
      <c r="I97" s="182"/>
      <c r="J97" s="182"/>
      <c r="K97" s="182"/>
      <c r="L97" s="182"/>
      <c r="M97" s="182"/>
      <c r="N97" s="182"/>
      <c r="O97" s="182"/>
      <c r="P97" s="182"/>
      <c r="Q97" s="182"/>
      <c r="R97" s="182"/>
    </row>
    <row r="98" spans="1:18" s="183" customFormat="1" x14ac:dyDescent="0.2">
      <c r="A98" s="178"/>
      <c r="B98" s="216"/>
      <c r="C98" s="217"/>
      <c r="D98" s="218"/>
      <c r="E98" s="219"/>
      <c r="F98" s="219"/>
      <c r="G98" s="220"/>
      <c r="H98" s="181"/>
      <c r="I98" s="182"/>
      <c r="J98" s="182"/>
      <c r="K98" s="182"/>
      <c r="L98" s="182"/>
      <c r="M98" s="182"/>
      <c r="N98" s="182"/>
      <c r="O98" s="182"/>
      <c r="P98" s="182"/>
      <c r="Q98" s="182"/>
      <c r="R98" s="182"/>
    </row>
    <row r="99" spans="1:18" s="183" customFormat="1" ht="25.5" x14ac:dyDescent="0.2">
      <c r="A99" s="178"/>
      <c r="B99" s="216" t="s">
        <v>153</v>
      </c>
      <c r="C99" s="217" t="s">
        <v>231</v>
      </c>
      <c r="D99" s="218" t="s">
        <v>145</v>
      </c>
      <c r="E99" s="219">
        <v>1</v>
      </c>
      <c r="F99" s="219">
        <v>0</v>
      </c>
      <c r="G99" s="220">
        <f>PRODUCT(E99:F99)</f>
        <v>0</v>
      </c>
      <c r="H99" s="181"/>
      <c r="I99" s="182"/>
      <c r="J99" s="182"/>
      <c r="K99" s="182"/>
      <c r="L99" s="182"/>
      <c r="M99" s="182"/>
      <c r="N99" s="182"/>
      <c r="O99" s="182"/>
      <c r="P99" s="182"/>
      <c r="Q99" s="182"/>
      <c r="R99" s="182"/>
    </row>
    <row r="100" spans="1:18" s="183" customFormat="1" x14ac:dyDescent="0.2">
      <c r="A100" s="178"/>
      <c r="B100" s="216"/>
      <c r="C100" s="217"/>
      <c r="D100" s="218"/>
      <c r="E100" s="219"/>
      <c r="F100" s="219"/>
      <c r="G100" s="220"/>
      <c r="H100" s="181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</row>
    <row r="101" spans="1:18" s="183" customFormat="1" ht="25.5" x14ac:dyDescent="0.2">
      <c r="A101" s="178"/>
      <c r="B101" s="216" t="s">
        <v>154</v>
      </c>
      <c r="C101" s="217" t="s">
        <v>249</v>
      </c>
      <c r="D101" s="218" t="s">
        <v>145</v>
      </c>
      <c r="E101" s="219">
        <v>1</v>
      </c>
      <c r="F101" s="219">
        <v>0</v>
      </c>
      <c r="G101" s="220">
        <f>PRODUCT(E101:F101)</f>
        <v>0</v>
      </c>
      <c r="H101" s="181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</row>
    <row r="102" spans="1:18" s="183" customFormat="1" x14ac:dyDescent="0.2">
      <c r="A102" s="178"/>
      <c r="B102" s="216"/>
      <c r="C102" s="217"/>
      <c r="D102" s="218"/>
      <c r="E102" s="219"/>
      <c r="F102" s="219"/>
      <c r="G102" s="220"/>
      <c r="H102" s="181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</row>
    <row r="103" spans="1:18" s="183" customFormat="1" x14ac:dyDescent="0.2">
      <c r="A103" s="178"/>
      <c r="B103" s="211" t="s">
        <v>228</v>
      </c>
      <c r="C103" s="224"/>
      <c r="D103" s="225"/>
      <c r="E103" s="226"/>
      <c r="F103" s="227"/>
      <c r="G103" s="228">
        <f>SUM(G89:G102)</f>
        <v>0</v>
      </c>
      <c r="H103" s="181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</row>
    <row r="104" spans="1:18" s="183" customFormat="1" x14ac:dyDescent="0.2">
      <c r="A104" s="178"/>
      <c r="B104" s="179"/>
      <c r="C104" s="180"/>
      <c r="D104" s="143"/>
      <c r="E104" s="95"/>
      <c r="F104" s="95"/>
      <c r="G104" s="131"/>
      <c r="H104" s="181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</row>
    <row r="105" spans="1:18" s="183" customFormat="1" x14ac:dyDescent="0.2">
      <c r="A105" s="178"/>
      <c r="B105" s="210" t="s">
        <v>178</v>
      </c>
      <c r="C105" s="211" t="s">
        <v>230</v>
      </c>
      <c r="D105" s="225"/>
      <c r="E105" s="226"/>
      <c r="F105" s="226"/>
      <c r="G105" s="243"/>
      <c r="H105" s="181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</row>
    <row r="106" spans="1:18" s="183" customFormat="1" x14ac:dyDescent="0.2">
      <c r="A106" s="178"/>
      <c r="B106" s="209"/>
      <c r="C106" s="209"/>
      <c r="D106" s="100"/>
      <c r="E106" s="132"/>
      <c r="F106" s="102"/>
      <c r="G106" s="102"/>
      <c r="H106" s="181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</row>
    <row r="107" spans="1:18" s="183" customFormat="1" ht="76.5" x14ac:dyDescent="0.2">
      <c r="A107" s="178"/>
      <c r="B107" s="216" t="s">
        <v>147</v>
      </c>
      <c r="C107" s="217" t="s">
        <v>238</v>
      </c>
      <c r="D107" s="218" t="s">
        <v>145</v>
      </c>
      <c r="E107" s="219">
        <v>1</v>
      </c>
      <c r="F107" s="219">
        <v>0</v>
      </c>
      <c r="G107" s="220">
        <f>PRODUCT(E107:F107)</f>
        <v>0</v>
      </c>
      <c r="H107" s="181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</row>
    <row r="108" spans="1:18" s="183" customFormat="1" x14ac:dyDescent="0.2">
      <c r="A108" s="178"/>
      <c r="B108" s="216"/>
      <c r="C108" s="217"/>
      <c r="D108" s="218"/>
      <c r="E108" s="219"/>
      <c r="F108" s="219"/>
      <c r="G108" s="220"/>
      <c r="H108" s="181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</row>
    <row r="109" spans="1:18" s="183" customFormat="1" ht="25.5" x14ac:dyDescent="0.2">
      <c r="A109" s="178"/>
      <c r="B109" s="216" t="s">
        <v>148</v>
      </c>
      <c r="C109" s="217" t="s">
        <v>239</v>
      </c>
      <c r="D109" s="218" t="s">
        <v>131</v>
      </c>
      <c r="E109" s="219">
        <v>20</v>
      </c>
      <c r="F109" s="219">
        <v>0</v>
      </c>
      <c r="G109" s="220">
        <f>PRODUCT(E109:F109)</f>
        <v>0</v>
      </c>
      <c r="H109" s="181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</row>
    <row r="110" spans="1:18" s="183" customFormat="1" x14ac:dyDescent="0.2">
      <c r="A110" s="178"/>
      <c r="B110" s="216"/>
      <c r="C110" s="217"/>
      <c r="D110" s="218"/>
      <c r="E110" s="219"/>
      <c r="F110" s="219"/>
      <c r="G110" s="220"/>
      <c r="H110" s="181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</row>
    <row r="111" spans="1:18" s="183" customFormat="1" x14ac:dyDescent="0.2">
      <c r="A111" s="178"/>
      <c r="B111" s="216" t="s">
        <v>149</v>
      </c>
      <c r="C111" s="203" t="s">
        <v>200</v>
      </c>
      <c r="D111" s="221" t="s">
        <v>130</v>
      </c>
      <c r="E111" s="222">
        <v>25</v>
      </c>
      <c r="F111" s="223">
        <v>0</v>
      </c>
      <c r="G111" s="223">
        <f>PRODUCT(D111:F111)</f>
        <v>0</v>
      </c>
      <c r="H111" s="181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</row>
    <row r="112" spans="1:18" s="183" customFormat="1" x14ac:dyDescent="0.2">
      <c r="A112" s="178"/>
      <c r="B112" s="216"/>
      <c r="C112" s="217"/>
      <c r="D112" s="218"/>
      <c r="E112" s="219"/>
      <c r="F112" s="219"/>
      <c r="G112" s="220"/>
      <c r="H112" s="181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</row>
    <row r="113" spans="1:18" s="183" customFormat="1" x14ac:dyDescent="0.2">
      <c r="A113" s="178"/>
      <c r="B113" s="216" t="s">
        <v>159</v>
      </c>
      <c r="C113" s="217" t="s">
        <v>240</v>
      </c>
      <c r="D113" s="218" t="s">
        <v>77</v>
      </c>
      <c r="E113" s="219">
        <v>8</v>
      </c>
      <c r="F113" s="219">
        <v>0</v>
      </c>
      <c r="G113" s="220">
        <f>PRODUCT(E113:F113)</f>
        <v>0</v>
      </c>
      <c r="H113" s="181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</row>
    <row r="114" spans="1:18" s="183" customFormat="1" x14ac:dyDescent="0.2">
      <c r="A114" s="178"/>
      <c r="B114" s="216"/>
      <c r="C114" s="217"/>
      <c r="D114" s="218"/>
      <c r="E114" s="219"/>
      <c r="F114" s="219"/>
      <c r="G114" s="220"/>
      <c r="H114" s="181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</row>
    <row r="115" spans="1:18" s="183" customFormat="1" ht="25.5" x14ac:dyDescent="0.2">
      <c r="A115" s="178"/>
      <c r="B115" s="216" t="s">
        <v>160</v>
      </c>
      <c r="C115" s="217" t="s">
        <v>253</v>
      </c>
      <c r="D115" s="218" t="s">
        <v>145</v>
      </c>
      <c r="E115" s="219">
        <v>1</v>
      </c>
      <c r="F115" s="219">
        <v>0</v>
      </c>
      <c r="G115" s="220">
        <f>PRODUCT(E115:F115)</f>
        <v>0</v>
      </c>
      <c r="H115" s="181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</row>
    <row r="116" spans="1:18" s="183" customFormat="1" x14ac:dyDescent="0.2">
      <c r="A116" s="178"/>
      <c r="B116" s="116"/>
      <c r="C116" s="217"/>
      <c r="D116" s="218"/>
      <c r="E116" s="219"/>
      <c r="F116" s="219"/>
      <c r="G116" s="220"/>
      <c r="H116" s="181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</row>
    <row r="117" spans="1:18" s="183" customFormat="1" x14ac:dyDescent="0.2">
      <c r="A117" s="178"/>
      <c r="B117" s="211" t="s">
        <v>241</v>
      </c>
      <c r="C117" s="224"/>
      <c r="D117" s="225"/>
      <c r="E117" s="226"/>
      <c r="F117" s="227"/>
      <c r="G117" s="228">
        <f>SUM(G107:G115)</f>
        <v>0</v>
      </c>
      <c r="H117" s="181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</row>
    <row r="118" spans="1:18" s="183" customFormat="1" x14ac:dyDescent="0.2">
      <c r="A118" s="178"/>
      <c r="B118" s="179"/>
      <c r="C118" s="180"/>
      <c r="D118" s="143"/>
      <c r="E118" s="95"/>
      <c r="F118" s="95"/>
      <c r="G118" s="131"/>
      <c r="H118" s="181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</row>
    <row r="119" spans="1:18" x14ac:dyDescent="0.2">
      <c r="A119" s="173"/>
      <c r="B119" s="240" t="s">
        <v>179</v>
      </c>
      <c r="C119" s="234" t="s">
        <v>194</v>
      </c>
      <c r="D119" s="235"/>
      <c r="E119" s="236"/>
      <c r="F119" s="237"/>
      <c r="G119" s="237"/>
    </row>
    <row r="120" spans="1:18" ht="25.5" x14ac:dyDescent="0.2">
      <c r="A120" s="173"/>
      <c r="B120" s="179"/>
      <c r="C120" s="204" t="s">
        <v>236</v>
      </c>
      <c r="D120" s="106"/>
      <c r="E120" s="130"/>
      <c r="F120" s="106"/>
      <c r="G120" s="94"/>
    </row>
    <row r="121" spans="1:18" x14ac:dyDescent="0.2">
      <c r="A121" s="173"/>
      <c r="B121" s="179"/>
      <c r="C121" s="204"/>
      <c r="D121" s="106"/>
      <c r="E121" s="130"/>
      <c r="F121" s="106"/>
      <c r="G121" s="94"/>
    </row>
    <row r="122" spans="1:18" ht="38.25" x14ac:dyDescent="0.2">
      <c r="A122" s="173"/>
      <c r="B122" s="288" t="s">
        <v>197</v>
      </c>
      <c r="C122" s="204" t="s">
        <v>242</v>
      </c>
      <c r="D122" s="106" t="s">
        <v>131</v>
      </c>
      <c r="E122" s="130">
        <v>40</v>
      </c>
      <c r="F122" s="106">
        <v>0</v>
      </c>
      <c r="G122" s="94">
        <f>PRODUCT(D122:F122)</f>
        <v>0</v>
      </c>
    </row>
    <row r="123" spans="1:18" x14ac:dyDescent="0.2">
      <c r="A123" s="173"/>
      <c r="B123" s="288"/>
      <c r="C123" s="204"/>
      <c r="D123" s="177"/>
      <c r="E123" s="107"/>
      <c r="F123" s="106"/>
      <c r="G123" s="94"/>
    </row>
    <row r="124" spans="1:18" x14ac:dyDescent="0.2">
      <c r="A124" s="173"/>
      <c r="B124" s="288" t="s">
        <v>198</v>
      </c>
      <c r="C124" s="204" t="s">
        <v>243</v>
      </c>
      <c r="D124" s="115" t="s">
        <v>129</v>
      </c>
      <c r="E124" s="130">
        <v>3</v>
      </c>
      <c r="F124" s="94">
        <v>0</v>
      </c>
      <c r="G124" s="94">
        <f>PRODUCT(D124:F124)</f>
        <v>0</v>
      </c>
    </row>
    <row r="125" spans="1:18" x14ac:dyDescent="0.2">
      <c r="A125" s="173"/>
      <c r="B125" s="288"/>
      <c r="C125" s="204"/>
      <c r="D125" s="115"/>
      <c r="E125" s="130"/>
      <c r="F125" s="94"/>
      <c r="G125" s="94"/>
    </row>
    <row r="126" spans="1:18" ht="25.5" x14ac:dyDescent="0.2">
      <c r="A126" s="173"/>
      <c r="B126" s="288" t="s">
        <v>199</v>
      </c>
      <c r="C126" s="199" t="s">
        <v>244</v>
      </c>
      <c r="D126" s="106" t="s">
        <v>131</v>
      </c>
      <c r="E126" s="130">
        <v>40</v>
      </c>
      <c r="F126" s="106">
        <v>0</v>
      </c>
      <c r="G126" s="94">
        <f>PRODUCT(D126:F126)</f>
        <v>0</v>
      </c>
    </row>
    <row r="127" spans="1:18" x14ac:dyDescent="0.2">
      <c r="A127" s="173"/>
      <c r="B127" s="288"/>
      <c r="C127" s="199"/>
      <c r="D127" s="106"/>
      <c r="E127" s="130"/>
      <c r="F127" s="106"/>
      <c r="G127" s="94"/>
    </row>
    <row r="128" spans="1:18" ht="38.25" x14ac:dyDescent="0.2">
      <c r="A128" s="173"/>
      <c r="B128" s="288" t="s">
        <v>250</v>
      </c>
      <c r="C128" s="199" t="s">
        <v>245</v>
      </c>
      <c r="D128" s="200" t="s">
        <v>129</v>
      </c>
      <c r="E128" s="130">
        <v>2</v>
      </c>
      <c r="F128" s="106">
        <v>0</v>
      </c>
      <c r="G128" s="145">
        <f t="shared" ref="G128:G130" si="5">E128*F128</f>
        <v>0</v>
      </c>
    </row>
    <row r="129" spans="1:18" x14ac:dyDescent="0.2">
      <c r="A129" s="173"/>
      <c r="B129" s="288"/>
      <c r="C129" s="199"/>
      <c r="D129" s="200"/>
      <c r="E129" s="130"/>
      <c r="F129" s="106"/>
      <c r="G129" s="145"/>
    </row>
    <row r="130" spans="1:18" x14ac:dyDescent="0.2">
      <c r="A130" s="173"/>
      <c r="B130" s="288" t="s">
        <v>251</v>
      </c>
      <c r="C130" s="199" t="s">
        <v>246</v>
      </c>
      <c r="D130" s="200" t="s">
        <v>185</v>
      </c>
      <c r="E130" s="130">
        <v>40</v>
      </c>
      <c r="F130" s="106">
        <v>0</v>
      </c>
      <c r="G130" s="145">
        <f t="shared" si="5"/>
        <v>0</v>
      </c>
    </row>
    <row r="131" spans="1:18" x14ac:dyDescent="0.2">
      <c r="A131" s="173"/>
      <c r="B131" s="288"/>
      <c r="C131" s="199"/>
      <c r="D131" s="200"/>
      <c r="E131" s="130"/>
      <c r="F131" s="106"/>
      <c r="G131" s="145"/>
    </row>
    <row r="132" spans="1:18" ht="38.25" x14ac:dyDescent="0.2">
      <c r="A132" s="173"/>
      <c r="B132" s="288" t="s">
        <v>252</v>
      </c>
      <c r="C132" s="199" t="s">
        <v>248</v>
      </c>
      <c r="D132" s="200" t="s">
        <v>130</v>
      </c>
      <c r="E132" s="130">
        <v>20</v>
      </c>
      <c r="F132" s="106">
        <v>0</v>
      </c>
      <c r="G132" s="145">
        <f t="shared" ref="G132" si="6">E132*F132</f>
        <v>0</v>
      </c>
    </row>
    <row r="133" spans="1:18" x14ac:dyDescent="0.2">
      <c r="A133" s="173"/>
      <c r="B133" s="288"/>
      <c r="C133" s="199"/>
      <c r="D133" s="200"/>
      <c r="E133" s="130"/>
      <c r="F133" s="106"/>
      <c r="G133" s="145"/>
    </row>
    <row r="134" spans="1:18" ht="25.5" x14ac:dyDescent="0.2">
      <c r="A134" s="173"/>
      <c r="B134" s="288" t="s">
        <v>255</v>
      </c>
      <c r="C134" s="217" t="s">
        <v>254</v>
      </c>
      <c r="D134" s="218" t="s">
        <v>145</v>
      </c>
      <c r="E134" s="219">
        <v>1</v>
      </c>
      <c r="F134" s="219">
        <v>0</v>
      </c>
      <c r="G134" s="220">
        <f>PRODUCT(E134:F134)</f>
        <v>0</v>
      </c>
    </row>
    <row r="135" spans="1:18" x14ac:dyDescent="0.2">
      <c r="A135" s="173"/>
      <c r="B135" s="88"/>
      <c r="C135" s="151"/>
      <c r="D135" s="144"/>
      <c r="E135" s="130"/>
      <c r="F135" s="152"/>
      <c r="G135" s="152"/>
    </row>
    <row r="136" spans="1:18" x14ac:dyDescent="0.2">
      <c r="A136" s="173"/>
      <c r="B136" s="210" t="s">
        <v>247</v>
      </c>
      <c r="C136" s="244"/>
      <c r="D136" s="284"/>
      <c r="E136" s="247"/>
      <c r="F136" s="226"/>
      <c r="G136" s="285">
        <f>SUM(G122:G134)</f>
        <v>0</v>
      </c>
    </row>
    <row r="137" spans="1:18" s="183" customFormat="1" x14ac:dyDescent="0.2">
      <c r="A137" s="178"/>
      <c r="B137" s="179"/>
      <c r="C137" s="295"/>
      <c r="D137" s="118"/>
      <c r="E137" s="144"/>
      <c r="F137" s="95"/>
      <c r="G137" s="296"/>
      <c r="H137" s="181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</row>
    <row r="138" spans="1:18" s="183" customFormat="1" x14ac:dyDescent="0.2">
      <c r="A138" s="178"/>
      <c r="B138" s="233" t="s">
        <v>72</v>
      </c>
      <c r="C138" s="234" t="s">
        <v>195</v>
      </c>
      <c r="D138" s="229"/>
      <c r="E138" s="297"/>
      <c r="F138" s="230"/>
      <c r="G138" s="230"/>
      <c r="H138" s="181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</row>
    <row r="139" spans="1:18" s="183" customFormat="1" x14ac:dyDescent="0.2">
      <c r="A139" s="178"/>
      <c r="B139" s="202"/>
      <c r="C139" s="205"/>
      <c r="D139" s="221"/>
      <c r="E139" s="222"/>
      <c r="F139" s="223"/>
      <c r="G139" s="223"/>
      <c r="H139" s="181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</row>
    <row r="140" spans="1:18" s="183" customFormat="1" ht="25.5" x14ac:dyDescent="0.2">
      <c r="A140" s="178"/>
      <c r="B140" s="202" t="s">
        <v>256</v>
      </c>
      <c r="C140" s="206" t="s">
        <v>257</v>
      </c>
      <c r="D140" s="298" t="s">
        <v>129</v>
      </c>
      <c r="E140" s="299">
        <v>5</v>
      </c>
      <c r="F140" s="223">
        <v>0</v>
      </c>
      <c r="G140" s="223">
        <f>PRODUCT(D140:F140)</f>
        <v>0</v>
      </c>
      <c r="H140" s="181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</row>
    <row r="141" spans="1:18" s="183" customFormat="1" x14ac:dyDescent="0.2">
      <c r="A141" s="178"/>
      <c r="B141" s="207"/>
      <c r="C141" s="105"/>
      <c r="D141" s="141"/>
      <c r="E141" s="273"/>
      <c r="F141" s="94"/>
      <c r="G141" s="94"/>
      <c r="H141" s="181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</row>
    <row r="142" spans="1:18" s="183" customFormat="1" ht="25.5" x14ac:dyDescent="0.2">
      <c r="A142" s="178"/>
      <c r="B142" s="207" t="s">
        <v>258</v>
      </c>
      <c r="C142" s="204" t="s">
        <v>260</v>
      </c>
      <c r="D142" s="272" t="s">
        <v>129</v>
      </c>
      <c r="E142" s="130">
        <v>5</v>
      </c>
      <c r="F142" s="223">
        <v>0</v>
      </c>
      <c r="G142" s="94">
        <f>PRODUCT(D142:F142)</f>
        <v>0</v>
      </c>
      <c r="H142" s="181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</row>
    <row r="143" spans="1:18" s="183" customFormat="1" x14ac:dyDescent="0.2">
      <c r="A143" s="178"/>
      <c r="B143" s="207"/>
      <c r="C143" s="204"/>
      <c r="D143" s="115"/>
      <c r="E143" s="130"/>
      <c r="F143" s="94"/>
      <c r="G143" s="94"/>
      <c r="H143" s="181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</row>
    <row r="144" spans="1:18" s="183" customFormat="1" x14ac:dyDescent="0.2">
      <c r="A144" s="178"/>
      <c r="B144" s="207" t="s">
        <v>259</v>
      </c>
      <c r="C144" s="204" t="s">
        <v>261</v>
      </c>
      <c r="D144" s="272" t="s">
        <v>129</v>
      </c>
      <c r="E144" s="130">
        <v>5</v>
      </c>
      <c r="F144" s="223">
        <v>0</v>
      </c>
      <c r="G144" s="94">
        <f>PRODUCT(D144:F144)</f>
        <v>0</v>
      </c>
      <c r="H144" s="181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</row>
    <row r="145" spans="1:18" s="183" customFormat="1" x14ac:dyDescent="0.2">
      <c r="A145" s="178"/>
      <c r="B145" s="116"/>
      <c r="C145" s="208"/>
      <c r="D145" s="115"/>
      <c r="E145" s="107"/>
      <c r="F145" s="94"/>
      <c r="G145" s="94"/>
      <c r="H145" s="181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</row>
    <row r="146" spans="1:18" s="183" customFormat="1" x14ac:dyDescent="0.2">
      <c r="A146" s="178"/>
      <c r="B146" s="231" t="s">
        <v>196</v>
      </c>
      <c r="C146" s="232"/>
      <c r="D146" s="225"/>
      <c r="E146" s="246"/>
      <c r="F146" s="300"/>
      <c r="G146" s="228">
        <f>SUM(G139:G145)</f>
        <v>0</v>
      </c>
      <c r="H146" s="181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</row>
    <row r="147" spans="1:18" s="183" customFormat="1" x14ac:dyDescent="0.2">
      <c r="A147" s="178"/>
      <c r="B147" s="179"/>
      <c r="C147" s="295"/>
      <c r="D147" s="118"/>
      <c r="E147" s="144"/>
      <c r="F147" s="95"/>
      <c r="G147" s="296"/>
      <c r="H147" s="181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</row>
    <row r="148" spans="1:18" x14ac:dyDescent="0.2">
      <c r="A148" s="173"/>
      <c r="B148" s="212" t="s">
        <v>187</v>
      </c>
      <c r="C148" s="212" t="s">
        <v>75</v>
      </c>
      <c r="D148" s="213"/>
      <c r="E148" s="214"/>
      <c r="F148" s="215"/>
      <c r="G148" s="215"/>
    </row>
    <row r="149" spans="1:18" x14ac:dyDescent="0.2">
      <c r="A149" s="173"/>
      <c r="B149" s="88"/>
      <c r="C149" s="93"/>
      <c r="D149" s="100"/>
      <c r="E149" s="132"/>
      <c r="F149" s="102"/>
      <c r="G149" s="102"/>
    </row>
    <row r="150" spans="1:18" x14ac:dyDescent="0.2">
      <c r="A150" s="173"/>
      <c r="B150" s="88" t="s">
        <v>188</v>
      </c>
      <c r="C150" s="89" t="s">
        <v>76</v>
      </c>
      <c r="D150" s="100"/>
      <c r="E150" s="132"/>
      <c r="F150" s="102"/>
      <c r="G150" s="102"/>
    </row>
    <row r="151" spans="1:18" ht="63.75" x14ac:dyDescent="0.2">
      <c r="A151" s="197"/>
      <c r="B151" s="88"/>
      <c r="C151" s="91" t="s">
        <v>262</v>
      </c>
      <c r="D151" s="100" t="s">
        <v>77</v>
      </c>
      <c r="E151" s="101">
        <v>40</v>
      </c>
      <c r="F151" s="102">
        <v>0</v>
      </c>
      <c r="G151" s="145">
        <f>E151*F151</f>
        <v>0</v>
      </c>
    </row>
    <row r="152" spans="1:18" x14ac:dyDescent="0.2">
      <c r="A152" s="173"/>
      <c r="B152" s="88"/>
      <c r="C152" s="91"/>
      <c r="D152" s="100"/>
      <c r="E152" s="101"/>
      <c r="F152" s="102"/>
      <c r="G152" s="102"/>
    </row>
    <row r="153" spans="1:18" x14ac:dyDescent="0.2">
      <c r="A153" s="173"/>
      <c r="B153" s="88"/>
      <c r="C153" s="90" t="s">
        <v>78</v>
      </c>
      <c r="D153" s="100"/>
      <c r="E153" s="101"/>
      <c r="F153" s="102"/>
      <c r="G153" s="102"/>
    </row>
    <row r="154" spans="1:18" x14ac:dyDescent="0.2">
      <c r="A154" s="173"/>
      <c r="B154" s="88"/>
      <c r="C154" s="90" t="s">
        <v>79</v>
      </c>
      <c r="D154" s="100"/>
      <c r="E154" s="101"/>
      <c r="F154" s="102"/>
      <c r="G154" s="102"/>
    </row>
    <row r="155" spans="1:18" ht="25.5" x14ac:dyDescent="0.2">
      <c r="A155" s="173"/>
      <c r="B155" s="88"/>
      <c r="C155" s="91" t="s">
        <v>80</v>
      </c>
      <c r="D155" s="100"/>
      <c r="E155" s="101"/>
      <c r="F155" s="102"/>
      <c r="G155" s="102"/>
    </row>
    <row r="156" spans="1:18" ht="38.25" x14ac:dyDescent="0.2">
      <c r="A156" s="173"/>
      <c r="B156" s="88"/>
      <c r="C156" s="91" t="s">
        <v>81</v>
      </c>
      <c r="D156" s="100"/>
      <c r="E156" s="101"/>
      <c r="F156" s="102"/>
      <c r="G156" s="102"/>
    </row>
    <row r="157" spans="1:18" ht="25.5" x14ac:dyDescent="0.2">
      <c r="A157" s="173"/>
      <c r="B157" s="88"/>
      <c r="C157" s="91" t="s">
        <v>82</v>
      </c>
      <c r="D157" s="100"/>
      <c r="E157" s="101"/>
      <c r="F157" s="102"/>
      <c r="G157" s="102"/>
    </row>
    <row r="158" spans="1:18" ht="38.25" x14ac:dyDescent="0.2">
      <c r="A158" s="173"/>
      <c r="B158" s="88"/>
      <c r="C158" s="91" t="s">
        <v>81</v>
      </c>
      <c r="D158" s="100"/>
      <c r="E158" s="101"/>
      <c r="F158" s="102"/>
      <c r="G158" s="102"/>
    </row>
    <row r="159" spans="1:18" x14ac:dyDescent="0.2">
      <c r="A159" s="173"/>
      <c r="B159" s="88"/>
      <c r="C159" s="91" t="s">
        <v>124</v>
      </c>
      <c r="D159" s="100"/>
      <c r="E159" s="101"/>
      <c r="F159" s="102"/>
      <c r="G159" s="102"/>
    </row>
    <row r="160" spans="1:18" ht="25.5" x14ac:dyDescent="0.2">
      <c r="A160" s="173"/>
      <c r="B160" s="88"/>
      <c r="C160" s="91" t="s">
        <v>83</v>
      </c>
      <c r="D160" s="100"/>
      <c r="E160" s="101"/>
      <c r="F160" s="102"/>
      <c r="G160" s="102"/>
    </row>
    <row r="161" spans="1:7" x14ac:dyDescent="0.2">
      <c r="A161" s="173"/>
      <c r="B161" s="88"/>
      <c r="C161" s="90" t="s">
        <v>84</v>
      </c>
      <c r="D161" s="100"/>
      <c r="E161" s="101"/>
      <c r="F161" s="102"/>
      <c r="G161" s="102"/>
    </row>
    <row r="162" spans="1:7" ht="25.5" x14ac:dyDescent="0.2">
      <c r="A162" s="173"/>
      <c r="B162" s="88"/>
      <c r="C162" s="91" t="s">
        <v>85</v>
      </c>
      <c r="D162" s="100"/>
      <c r="E162" s="101"/>
      <c r="F162" s="102"/>
      <c r="G162" s="102"/>
    </row>
    <row r="163" spans="1:7" x14ac:dyDescent="0.2">
      <c r="A163" s="173"/>
      <c r="B163" s="88"/>
      <c r="C163" s="91" t="s">
        <v>86</v>
      </c>
      <c r="D163" s="100"/>
      <c r="E163" s="101"/>
      <c r="F163" s="102"/>
      <c r="G163" s="102"/>
    </row>
    <row r="164" spans="1:7" ht="25.5" x14ac:dyDescent="0.2">
      <c r="A164" s="173"/>
      <c r="B164" s="88"/>
      <c r="C164" s="91" t="s">
        <v>87</v>
      </c>
      <c r="D164" s="100"/>
      <c r="E164" s="101"/>
      <c r="F164" s="102"/>
      <c r="G164" s="102"/>
    </row>
    <row r="165" spans="1:7" ht="25.5" x14ac:dyDescent="0.2">
      <c r="A165" s="173"/>
      <c r="B165" s="88"/>
      <c r="C165" s="91" t="s">
        <v>88</v>
      </c>
      <c r="D165" s="100"/>
      <c r="E165" s="101"/>
      <c r="F165" s="102"/>
      <c r="G165" s="102"/>
    </row>
    <row r="166" spans="1:7" x14ac:dyDescent="0.2">
      <c r="A166" s="173"/>
      <c r="B166" s="88"/>
      <c r="C166" s="91" t="s">
        <v>89</v>
      </c>
      <c r="D166" s="100"/>
      <c r="E166" s="101"/>
      <c r="F166" s="102"/>
      <c r="G166" s="102"/>
    </row>
    <row r="167" spans="1:7" ht="25.5" x14ac:dyDescent="0.2">
      <c r="A167" s="173"/>
      <c r="B167" s="88"/>
      <c r="C167" s="91" t="s">
        <v>90</v>
      </c>
      <c r="D167" s="100"/>
      <c r="E167" s="101"/>
      <c r="F167" s="102"/>
      <c r="G167" s="102"/>
    </row>
    <row r="168" spans="1:7" ht="25.5" x14ac:dyDescent="0.2">
      <c r="A168" s="173"/>
      <c r="B168" s="88"/>
      <c r="C168" s="91" t="s">
        <v>91</v>
      </c>
      <c r="D168" s="100"/>
      <c r="E168" s="101"/>
      <c r="F168" s="102"/>
      <c r="G168" s="102"/>
    </row>
    <row r="169" spans="1:7" x14ac:dyDescent="0.2">
      <c r="A169" s="173"/>
      <c r="B169" s="88"/>
      <c r="C169" s="91" t="s">
        <v>92</v>
      </c>
      <c r="D169" s="100"/>
      <c r="E169" s="101"/>
      <c r="F169" s="102"/>
      <c r="G169" s="102"/>
    </row>
    <row r="170" spans="1:7" ht="25.5" x14ac:dyDescent="0.2">
      <c r="A170" s="173"/>
      <c r="B170" s="88"/>
      <c r="C170" s="91" t="s">
        <v>93</v>
      </c>
      <c r="D170" s="100"/>
      <c r="E170" s="101"/>
      <c r="F170" s="102"/>
      <c r="G170" s="102"/>
    </row>
    <row r="171" spans="1:7" ht="25.5" x14ac:dyDescent="0.2">
      <c r="A171" s="173"/>
      <c r="B171" s="88"/>
      <c r="C171" s="91" t="s">
        <v>94</v>
      </c>
      <c r="D171" s="100"/>
      <c r="E171" s="101"/>
      <c r="F171" s="102"/>
      <c r="G171" s="102"/>
    </row>
    <row r="172" spans="1:7" x14ac:dyDescent="0.2">
      <c r="A172" s="173"/>
      <c r="B172" s="88"/>
      <c r="C172" s="91" t="s">
        <v>95</v>
      </c>
      <c r="D172" s="100"/>
      <c r="E172" s="101"/>
      <c r="F172" s="102"/>
      <c r="G172" s="102"/>
    </row>
    <row r="173" spans="1:7" ht="25.5" x14ac:dyDescent="0.2">
      <c r="A173" s="173"/>
      <c r="B173" s="88"/>
      <c r="C173" s="91" t="s">
        <v>96</v>
      </c>
      <c r="D173" s="100"/>
      <c r="E173" s="101"/>
      <c r="F173" s="102"/>
      <c r="G173" s="102"/>
    </row>
    <row r="174" spans="1:7" ht="25.5" x14ac:dyDescent="0.2">
      <c r="A174" s="173"/>
      <c r="B174" s="88"/>
      <c r="C174" s="91" t="s">
        <v>97</v>
      </c>
      <c r="D174" s="100"/>
      <c r="E174" s="101"/>
      <c r="F174" s="102"/>
      <c r="G174" s="102"/>
    </row>
    <row r="175" spans="1:7" x14ac:dyDescent="0.2">
      <c r="A175" s="173"/>
      <c r="B175" s="88"/>
      <c r="C175" s="91" t="s">
        <v>98</v>
      </c>
      <c r="D175" s="100"/>
      <c r="E175" s="101"/>
      <c r="F175" s="102"/>
      <c r="G175" s="102"/>
    </row>
    <row r="176" spans="1:7" x14ac:dyDescent="0.2">
      <c r="A176" s="173"/>
      <c r="B176" s="88"/>
      <c r="C176" s="91" t="s">
        <v>99</v>
      </c>
      <c r="D176" s="100"/>
      <c r="E176" s="101"/>
      <c r="F176" s="102"/>
      <c r="G176" s="102"/>
    </row>
    <row r="177" spans="1:7" x14ac:dyDescent="0.2">
      <c r="A177" s="173"/>
      <c r="B177" s="88"/>
      <c r="C177" s="91" t="s">
        <v>100</v>
      </c>
      <c r="D177" s="100"/>
      <c r="E177" s="101"/>
      <c r="F177" s="102"/>
      <c r="G177" s="102"/>
    </row>
    <row r="178" spans="1:7" x14ac:dyDescent="0.2">
      <c r="A178" s="173"/>
      <c r="B178" s="88"/>
      <c r="C178" s="91" t="s">
        <v>101</v>
      </c>
      <c r="D178" s="100"/>
      <c r="E178" s="101"/>
      <c r="F178" s="102"/>
      <c r="G178" s="102"/>
    </row>
    <row r="179" spans="1:7" x14ac:dyDescent="0.2">
      <c r="A179" s="173"/>
      <c r="B179" s="88"/>
      <c r="C179" s="91" t="s">
        <v>102</v>
      </c>
      <c r="D179" s="100"/>
      <c r="E179" s="101"/>
      <c r="F179" s="102"/>
      <c r="G179" s="102"/>
    </row>
    <row r="180" spans="1:7" ht="25.5" x14ac:dyDescent="0.2">
      <c r="A180" s="173"/>
      <c r="B180" s="88"/>
      <c r="C180" s="91" t="s">
        <v>103</v>
      </c>
      <c r="D180" s="100"/>
      <c r="E180" s="101"/>
      <c r="F180" s="102"/>
      <c r="G180" s="102"/>
    </row>
    <row r="181" spans="1:7" x14ac:dyDescent="0.2">
      <c r="A181" s="173"/>
      <c r="B181" s="88"/>
      <c r="C181" s="91" t="s">
        <v>104</v>
      </c>
      <c r="D181" s="100"/>
      <c r="E181" s="101"/>
      <c r="F181" s="102"/>
      <c r="G181" s="102"/>
    </row>
    <row r="182" spans="1:7" x14ac:dyDescent="0.2">
      <c r="A182" s="173"/>
      <c r="B182" s="88"/>
      <c r="C182" s="91" t="s">
        <v>105</v>
      </c>
      <c r="D182" s="100"/>
      <c r="E182" s="101"/>
      <c r="F182" s="102"/>
      <c r="G182" s="102"/>
    </row>
    <row r="183" spans="1:7" x14ac:dyDescent="0.2">
      <c r="A183" s="173"/>
      <c r="B183" s="88"/>
      <c r="C183" s="91" t="s">
        <v>106</v>
      </c>
      <c r="D183" s="100"/>
      <c r="E183" s="101"/>
      <c r="F183" s="102"/>
      <c r="G183" s="102"/>
    </row>
    <row r="184" spans="1:7" ht="25.5" x14ac:dyDescent="0.2">
      <c r="A184" s="173"/>
      <c r="B184" s="88"/>
      <c r="C184" s="91" t="s">
        <v>107</v>
      </c>
      <c r="D184" s="100"/>
      <c r="E184" s="101"/>
      <c r="F184" s="102"/>
      <c r="G184" s="102"/>
    </row>
    <row r="185" spans="1:7" x14ac:dyDescent="0.2">
      <c r="A185" s="173"/>
      <c r="B185" s="88"/>
      <c r="C185" s="90" t="s">
        <v>108</v>
      </c>
      <c r="D185" s="100"/>
      <c r="E185" s="101"/>
      <c r="F185" s="102"/>
      <c r="G185" s="102"/>
    </row>
    <row r="186" spans="1:7" x14ac:dyDescent="0.2">
      <c r="A186" s="173"/>
      <c r="B186" s="88"/>
      <c r="C186" s="91" t="s">
        <v>109</v>
      </c>
      <c r="D186" s="100"/>
      <c r="E186" s="101"/>
      <c r="F186" s="102"/>
      <c r="G186" s="102"/>
    </row>
    <row r="187" spans="1:7" ht="25.5" x14ac:dyDescent="0.2">
      <c r="A187" s="173"/>
      <c r="B187" s="88"/>
      <c r="C187" s="91" t="s">
        <v>110</v>
      </c>
      <c r="D187" s="100"/>
      <c r="E187" s="101"/>
      <c r="F187" s="102"/>
      <c r="G187" s="102"/>
    </row>
    <row r="188" spans="1:7" ht="25.5" x14ac:dyDescent="0.2">
      <c r="A188" s="173"/>
      <c r="B188" s="88"/>
      <c r="C188" s="91" t="s">
        <v>111</v>
      </c>
      <c r="D188" s="100"/>
      <c r="E188" s="101"/>
      <c r="F188" s="102"/>
      <c r="G188" s="102"/>
    </row>
    <row r="189" spans="1:7" x14ac:dyDescent="0.2">
      <c r="A189" s="173"/>
      <c r="B189" s="88"/>
      <c r="C189" s="91"/>
      <c r="D189" s="100"/>
      <c r="E189" s="101"/>
      <c r="F189" s="102"/>
      <c r="G189" s="102"/>
    </row>
    <row r="190" spans="1:7" x14ac:dyDescent="0.2">
      <c r="A190" s="173"/>
      <c r="B190" s="88" t="s">
        <v>189</v>
      </c>
      <c r="C190" s="90" t="s">
        <v>112</v>
      </c>
      <c r="D190" s="100"/>
      <c r="E190" s="101"/>
      <c r="F190" s="102"/>
      <c r="G190" s="102"/>
    </row>
    <row r="191" spans="1:7" ht="38.25" x14ac:dyDescent="0.2">
      <c r="A191" s="197"/>
      <c r="B191" s="88"/>
      <c r="C191" s="91" t="s">
        <v>143</v>
      </c>
      <c r="D191" s="100" t="s">
        <v>77</v>
      </c>
      <c r="E191" s="101">
        <v>48</v>
      </c>
      <c r="F191" s="102">
        <v>0</v>
      </c>
      <c r="G191" s="145">
        <f>E191*F191</f>
        <v>0</v>
      </c>
    </row>
    <row r="192" spans="1:7" x14ac:dyDescent="0.2">
      <c r="A192" s="173"/>
      <c r="B192" s="88"/>
      <c r="C192" s="90" t="s">
        <v>113</v>
      </c>
      <c r="D192" s="133"/>
      <c r="E192" s="134"/>
      <c r="F192" s="135"/>
      <c r="G192" s="135"/>
    </row>
    <row r="193" spans="1:18" ht="25.5" x14ac:dyDescent="0.2">
      <c r="A193" s="173"/>
      <c r="B193" s="88"/>
      <c r="C193" s="91" t="s">
        <v>114</v>
      </c>
      <c r="D193" s="100"/>
      <c r="E193" s="101"/>
      <c r="F193" s="102"/>
      <c r="G193" s="102"/>
    </row>
    <row r="194" spans="1:18" x14ac:dyDescent="0.2">
      <c r="A194" s="173"/>
      <c r="B194" s="88"/>
      <c r="C194" s="90" t="s">
        <v>115</v>
      </c>
      <c r="D194" s="100"/>
      <c r="E194" s="101"/>
      <c r="F194" s="102"/>
      <c r="G194" s="102"/>
    </row>
    <row r="195" spans="1:18" ht="25.5" x14ac:dyDescent="0.2">
      <c r="A195" s="173"/>
      <c r="B195" s="88"/>
      <c r="C195" s="91" t="s">
        <v>116</v>
      </c>
      <c r="D195" s="100"/>
      <c r="E195" s="101"/>
      <c r="F195" s="102"/>
      <c r="G195" s="102"/>
    </row>
    <row r="196" spans="1:18" ht="25.5" x14ac:dyDescent="0.2">
      <c r="A196" s="173"/>
      <c r="B196" s="88"/>
      <c r="C196" s="91" t="s">
        <v>117</v>
      </c>
      <c r="D196" s="100"/>
      <c r="E196" s="101"/>
      <c r="F196" s="102"/>
      <c r="G196" s="102"/>
    </row>
    <row r="197" spans="1:18" x14ac:dyDescent="0.2">
      <c r="A197" s="173"/>
      <c r="B197" s="88"/>
      <c r="C197" s="93"/>
      <c r="D197" s="100"/>
      <c r="E197" s="101"/>
      <c r="F197" s="102"/>
      <c r="G197" s="102"/>
    </row>
    <row r="198" spans="1:18" x14ac:dyDescent="0.2">
      <c r="A198" s="173"/>
      <c r="B198" s="136" t="s">
        <v>190</v>
      </c>
      <c r="C198" s="92" t="s">
        <v>118</v>
      </c>
      <c r="D198" s="148"/>
      <c r="E198" s="149"/>
      <c r="F198" s="150"/>
      <c r="G198" s="150"/>
    </row>
    <row r="199" spans="1:18" ht="25.5" x14ac:dyDescent="0.2">
      <c r="A199" s="197"/>
      <c r="B199" s="88"/>
      <c r="C199" s="93" t="s">
        <v>263</v>
      </c>
      <c r="D199" s="100" t="s">
        <v>77</v>
      </c>
      <c r="E199" s="101">
        <v>8</v>
      </c>
      <c r="F199" s="102">
        <v>0</v>
      </c>
      <c r="G199" s="145">
        <f>E199*F199</f>
        <v>0</v>
      </c>
    </row>
    <row r="200" spans="1:18" x14ac:dyDescent="0.2">
      <c r="A200" s="173"/>
      <c r="B200" s="88"/>
      <c r="C200" s="93" t="s">
        <v>119</v>
      </c>
      <c r="D200" s="100"/>
      <c r="E200" s="132"/>
      <c r="F200" s="102"/>
      <c r="G200" s="102"/>
    </row>
    <row r="201" spans="1:18" x14ac:dyDescent="0.2">
      <c r="A201" s="173"/>
      <c r="B201" s="88"/>
      <c r="C201" s="93" t="s">
        <v>120</v>
      </c>
      <c r="D201" s="100"/>
      <c r="E201" s="132"/>
      <c r="F201" s="102"/>
      <c r="G201" s="102"/>
    </row>
    <row r="202" spans="1:18" ht="25.5" x14ac:dyDescent="0.2">
      <c r="A202" s="173"/>
      <c r="B202" s="88"/>
      <c r="C202" s="93" t="s">
        <v>121</v>
      </c>
      <c r="D202" s="100"/>
      <c r="E202" s="132"/>
      <c r="F202" s="102"/>
      <c r="G202" s="102"/>
    </row>
    <row r="203" spans="1:18" x14ac:dyDescent="0.2">
      <c r="A203" s="173"/>
      <c r="B203" s="88"/>
      <c r="C203" s="93" t="s">
        <v>122</v>
      </c>
      <c r="D203" s="100"/>
      <c r="E203" s="132"/>
      <c r="F203" s="102"/>
      <c r="G203" s="102"/>
    </row>
    <row r="204" spans="1:18" x14ac:dyDescent="0.2">
      <c r="A204" s="173"/>
      <c r="B204" s="88"/>
      <c r="C204" s="93"/>
      <c r="D204" s="100"/>
      <c r="E204" s="132"/>
      <c r="F204" s="102"/>
      <c r="G204" s="102"/>
    </row>
    <row r="205" spans="1:18" x14ac:dyDescent="0.2">
      <c r="A205" s="173"/>
      <c r="B205" s="289" t="s">
        <v>123</v>
      </c>
      <c r="C205" s="224"/>
      <c r="D205" s="225"/>
      <c r="E205" s="226"/>
      <c r="F205" s="226"/>
      <c r="G205" s="243">
        <f>SUM(G150:G203)</f>
        <v>0</v>
      </c>
    </row>
    <row r="206" spans="1:18" s="183" customFormat="1" x14ac:dyDescent="0.2">
      <c r="A206" s="178"/>
      <c r="B206" s="179"/>
      <c r="C206" s="105"/>
      <c r="D206" s="107"/>
      <c r="E206" s="108"/>
      <c r="F206" s="94"/>
      <c r="G206" s="106"/>
      <c r="H206" s="181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</row>
    <row r="207" spans="1:18" s="183" customFormat="1" x14ac:dyDescent="0.2">
      <c r="A207" s="184"/>
      <c r="B207" s="185"/>
      <c r="C207" s="110"/>
      <c r="D207" s="111"/>
      <c r="E207" s="112"/>
      <c r="F207" s="113"/>
      <c r="G207" s="114"/>
      <c r="H207" s="181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</row>
    <row r="208" spans="1:18" x14ac:dyDescent="0.2">
      <c r="A208" s="165"/>
      <c r="B208" s="186"/>
      <c r="C208" s="165"/>
      <c r="D208" s="165"/>
      <c r="E208" s="165"/>
      <c r="F208" s="165"/>
      <c r="G208" s="165"/>
    </row>
    <row r="209" spans="1:18" x14ac:dyDescent="0.2">
      <c r="A209" s="165"/>
      <c r="B209" s="186"/>
      <c r="C209" s="290" t="s">
        <v>66</v>
      </c>
      <c r="D209" s="187"/>
      <c r="E209" s="188"/>
      <c r="F209" s="181"/>
      <c r="G209" s="182"/>
    </row>
    <row r="210" spans="1:18" x14ac:dyDescent="0.2">
      <c r="A210" s="165"/>
      <c r="B210" s="189"/>
      <c r="C210" s="110" t="s">
        <v>52</v>
      </c>
      <c r="D210" s="190"/>
      <c r="E210" s="112"/>
      <c r="F210" s="114"/>
      <c r="G210" s="191">
        <f>SUM(G35,G62)</f>
        <v>0</v>
      </c>
    </row>
    <row r="211" spans="1:18" x14ac:dyDescent="0.2">
      <c r="A211" s="165"/>
      <c r="B211" s="189"/>
      <c r="C211" s="110" t="s">
        <v>139</v>
      </c>
      <c r="D211" s="190"/>
      <c r="E211" s="112"/>
      <c r="F211" s="114"/>
      <c r="G211" s="191">
        <f>SUM(G39:G40,G64:G65)</f>
        <v>0</v>
      </c>
    </row>
    <row r="212" spans="1:18" s="183" customFormat="1" x14ac:dyDescent="0.2">
      <c r="A212" s="182"/>
      <c r="B212" s="189"/>
      <c r="C212" s="110" t="s">
        <v>53</v>
      </c>
      <c r="D212" s="190"/>
      <c r="E212" s="112"/>
      <c r="F212" s="114"/>
      <c r="G212" s="191">
        <f>SUM(G37)</f>
        <v>0</v>
      </c>
      <c r="H212" s="181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</row>
    <row r="213" spans="1:18" s="183" customFormat="1" x14ac:dyDescent="0.2">
      <c r="A213" s="182"/>
      <c r="B213" s="189"/>
      <c r="C213" s="153" t="s">
        <v>186</v>
      </c>
      <c r="D213" s="190"/>
      <c r="E213" s="112"/>
      <c r="F213" s="114"/>
      <c r="G213" s="191">
        <f>SUM(G81:G82)</f>
        <v>0</v>
      </c>
      <c r="H213" s="181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</row>
    <row r="214" spans="1:18" s="183" customFormat="1" x14ac:dyDescent="0.2">
      <c r="A214" s="182"/>
      <c r="B214" s="189"/>
      <c r="C214" s="153" t="s">
        <v>237</v>
      </c>
      <c r="D214" s="190"/>
      <c r="E214" s="112"/>
      <c r="F214" s="114"/>
      <c r="G214" s="191">
        <f>SUM(G103,G117,G136,G146)</f>
        <v>0</v>
      </c>
      <c r="H214" s="181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</row>
    <row r="215" spans="1:18" s="183" customFormat="1" x14ac:dyDescent="0.2">
      <c r="A215" s="182"/>
      <c r="B215" s="189"/>
      <c r="C215" s="110" t="s">
        <v>138</v>
      </c>
      <c r="D215" s="190"/>
      <c r="E215" s="112"/>
      <c r="F215" s="114"/>
      <c r="G215" s="191">
        <f>SUM(G205)</f>
        <v>0</v>
      </c>
      <c r="H215" s="181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</row>
    <row r="216" spans="1:18" s="183" customFormat="1" x14ac:dyDescent="0.2">
      <c r="A216" s="182"/>
      <c r="B216" s="184"/>
      <c r="C216" s="290" t="s">
        <v>67</v>
      </c>
      <c r="D216" s="291"/>
      <c r="E216" s="292"/>
      <c r="F216" s="293"/>
      <c r="G216" s="294">
        <f>SUM(G210:G215)</f>
        <v>0</v>
      </c>
      <c r="H216" s="181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</row>
    <row r="217" spans="1:18" s="183" customFormat="1" x14ac:dyDescent="0.2">
      <c r="A217" s="182"/>
      <c r="B217" s="184"/>
      <c r="C217" s="193"/>
      <c r="D217" s="193"/>
      <c r="E217" s="188"/>
      <c r="F217" s="194"/>
      <c r="G217" s="182"/>
      <c r="H217" s="181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</row>
    <row r="218" spans="1:18" s="183" customFormat="1" x14ac:dyDescent="0.2">
      <c r="A218" s="182"/>
      <c r="B218" s="184"/>
      <c r="C218" s="193"/>
      <c r="D218" s="193"/>
      <c r="E218" s="188"/>
      <c r="F218" s="194"/>
      <c r="G218" s="182"/>
      <c r="H218" s="181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</row>
    <row r="219" spans="1:18" s="183" customFormat="1" x14ac:dyDescent="0.2">
      <c r="A219" s="182"/>
      <c r="B219" s="184"/>
      <c r="C219" s="193"/>
      <c r="D219" s="193"/>
      <c r="E219" s="188"/>
      <c r="F219" s="194"/>
      <c r="G219" s="182"/>
      <c r="H219" s="181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</row>
    <row r="220" spans="1:18" s="183" customFormat="1" x14ac:dyDescent="0.2">
      <c r="A220" s="182"/>
      <c r="B220" s="184"/>
      <c r="C220" s="193"/>
      <c r="D220" s="193"/>
      <c r="E220" s="188"/>
      <c r="F220" s="194"/>
      <c r="G220" s="182"/>
      <c r="H220" s="181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</row>
    <row r="221" spans="1:18" s="183" customFormat="1" x14ac:dyDescent="0.2">
      <c r="A221" s="182"/>
      <c r="B221" s="184"/>
      <c r="C221" s="193"/>
      <c r="D221" s="193"/>
      <c r="E221" s="188"/>
      <c r="F221" s="194"/>
      <c r="G221" s="182"/>
      <c r="H221" s="181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</row>
    <row r="222" spans="1:18" s="183" customFormat="1" x14ac:dyDescent="0.2">
      <c r="A222" s="182"/>
      <c r="B222" s="184"/>
      <c r="C222" s="193"/>
      <c r="D222" s="193"/>
      <c r="E222" s="188"/>
      <c r="F222" s="194"/>
      <c r="G222" s="182"/>
      <c r="H222" s="181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</row>
    <row r="223" spans="1:18" s="183" customFormat="1" x14ac:dyDescent="0.2">
      <c r="A223" s="182"/>
      <c r="B223" s="184"/>
      <c r="C223" s="193"/>
      <c r="D223" s="193"/>
      <c r="E223" s="188"/>
      <c r="F223" s="194"/>
      <c r="G223" s="182"/>
      <c r="H223" s="181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</row>
    <row r="224" spans="1:18" s="183" customFormat="1" x14ac:dyDescent="0.2">
      <c r="A224" s="182"/>
      <c r="B224" s="184"/>
      <c r="C224" s="193"/>
      <c r="D224" s="193"/>
      <c r="E224" s="188"/>
      <c r="F224" s="194"/>
      <c r="G224" s="182"/>
      <c r="H224" s="181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</row>
    <row r="225" spans="1:18" s="183" customFormat="1" x14ac:dyDescent="0.2">
      <c r="A225" s="182"/>
      <c r="B225" s="184"/>
      <c r="C225" s="193"/>
      <c r="D225" s="193"/>
      <c r="E225" s="188"/>
      <c r="F225" s="194"/>
      <c r="G225" s="182"/>
      <c r="H225" s="181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</row>
    <row r="226" spans="1:18" s="183" customFormat="1" x14ac:dyDescent="0.2">
      <c r="A226" s="182"/>
      <c r="B226" s="184"/>
      <c r="C226" s="193"/>
      <c r="D226" s="193"/>
      <c r="E226" s="188"/>
      <c r="F226" s="194"/>
      <c r="G226" s="182"/>
      <c r="H226" s="181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</row>
    <row r="227" spans="1:18" s="183" customFormat="1" x14ac:dyDescent="0.2">
      <c r="A227" s="182"/>
      <c r="B227" s="184"/>
      <c r="C227" s="193"/>
      <c r="D227" s="193"/>
      <c r="E227" s="188"/>
      <c r="F227" s="194"/>
      <c r="G227" s="182"/>
      <c r="H227" s="181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</row>
    <row r="228" spans="1:18" s="183" customFormat="1" x14ac:dyDescent="0.2">
      <c r="A228" s="182"/>
      <c r="B228" s="184"/>
      <c r="C228" s="193"/>
      <c r="D228" s="193"/>
      <c r="E228" s="188"/>
      <c r="F228" s="194"/>
      <c r="G228" s="182"/>
      <c r="H228" s="181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</row>
    <row r="229" spans="1:18" s="183" customFormat="1" x14ac:dyDescent="0.2">
      <c r="A229" s="182"/>
      <c r="B229" s="184"/>
      <c r="C229" s="193"/>
      <c r="D229" s="193"/>
      <c r="E229" s="188"/>
      <c r="F229" s="194"/>
      <c r="G229" s="182"/>
      <c r="H229" s="181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</row>
    <row r="230" spans="1:18" x14ac:dyDescent="0.2">
      <c r="A230" s="165"/>
      <c r="B230" s="184"/>
      <c r="C230" s="193"/>
      <c r="D230" s="193"/>
      <c r="E230" s="188"/>
      <c r="F230" s="194"/>
      <c r="G230" s="182"/>
    </row>
    <row r="231" spans="1:18" x14ac:dyDescent="0.2">
      <c r="A231" s="165"/>
      <c r="B231" s="139" t="s">
        <v>235</v>
      </c>
      <c r="C231" s="193"/>
      <c r="D231" s="193"/>
      <c r="E231" s="188"/>
      <c r="F231" s="194"/>
      <c r="G231" s="182"/>
    </row>
    <row r="232" spans="1:18" x14ac:dyDescent="0.2">
      <c r="A232" s="165"/>
      <c r="B232" s="184"/>
      <c r="C232" s="110"/>
      <c r="D232" s="193"/>
      <c r="E232" s="188"/>
      <c r="F232" s="194"/>
      <c r="G232" s="182"/>
    </row>
  </sheetData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Položky!OLE_LINK1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Leznar</cp:lastModifiedBy>
  <cp:lastPrinted>2021-02-12T13:06:41Z</cp:lastPrinted>
  <dcterms:created xsi:type="dcterms:W3CDTF">2010-05-31T14:47:38Z</dcterms:created>
  <dcterms:modified xsi:type="dcterms:W3CDTF">2021-02-12T13:07:06Z</dcterms:modified>
</cp:coreProperties>
</file>